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<sst xmlns="http://schemas.openxmlformats.org/spreadsheetml/2006/main" count="52" uniqueCount="28">
  <si>
    <t>Показатели</t>
  </si>
  <si>
    <t>в том числе:</t>
  </si>
  <si>
    <t>Налоговые доходы</t>
  </si>
  <si>
    <t>Неналоговые доходы</t>
  </si>
  <si>
    <t>из них</t>
  </si>
  <si>
    <t>доходы от оказания платных услуг и компенсации затрат государства</t>
  </si>
  <si>
    <t>Безвозмездные поступления</t>
  </si>
  <si>
    <t>РАСХОДЫ-всего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</si>
  <si>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</si>
  <si>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</si>
  <si>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</si>
  <si>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</si>
  <si>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 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</si>
  <si>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</si>
  <si>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</si>
  <si>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</si>
  <si>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</si>
  <si>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ПРОФИЦИТ(+),ДЕФИЦИТ(-) бюджета</t>
  </si>
  <si>
    <t>Оценка ожидаемого исполнения бюджета города на текущей финансовый год</t>
  </si>
  <si>
    <t>из них:</t>
  </si>
  <si>
    <t>ДОХОДЫ -всего, в т.ч. :</t>
  </si>
  <si>
    <t>Собственные доходы: в т.ч.</t>
  </si>
  <si>
    <t>Уточненный бюджет на 2007 год</t>
  </si>
  <si>
    <t>Ожидаемое исполнение за 2007 год</t>
  </si>
  <si>
    <t>% исполнения</t>
  </si>
  <si>
    <t>Уд.ВЕС</t>
  </si>
  <si>
    <t>Уточненный бюджет на 2009 год</t>
  </si>
  <si>
    <t>Ожидаемое исполнение за 2009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</si>
</sst>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d\&#1063;&#1072;&#1089;&#1090;&#1100;_&#1052;&#1086;&#1080;_%20&#1076;&#1086;&#1082;\&#1073;&#1102;&#1076;&#1078;&#1077;&#1090;&#1085;&#1099;&#1081;%20&#1086;&#1090;&#1076;&#1077;&#1083;\2007%20&#1075;&#1086;&#1076;\&#1041;&#1070;&#1044;&#1046;&#1045;&#1058;%20%202007%20&#1075;&#1086;&#1076;&#1072;\&#1055;&#1054;&#1055;&#1056;&#1040;&#1042;&#1050;&#1048;%20&#1050;%20&#1041;&#1070;&#1044;&#1046;&#1045;&#1058;&#1059;%202007&#1075;.,\&#1055;&#1086;&#1087;&#1088;&#1072;&#1074;&#1082;&#1080;%208\&#1042;&#1072;&#1088;&#1080;&#1072;&#1085;&#1090;%202\&#1087;&#1088;&#1080;&#1083;%202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AK9">
            <v>288783.4</v>
          </cell>
        </row>
        <row r="22">
          <cell r="AK22">
            <v>152509.1</v>
          </cell>
        </row>
        <row r="31">
          <cell r="AK31">
            <v>59398.2</v>
          </cell>
        </row>
        <row r="41">
          <cell r="AK41">
            <v>562744.663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" sqref="G21"/>
    </sheetView>
  </sheetViews>
  <sheetFormatPr defaultColWidth="9.00390625" defaultRowHeight="12.75"/>
  <cols>
    <col min="1" max="1" width="56.875" style="1" customWidth="1"/>
    <col min="2" max="2" width="16.75390625" style="1" customWidth="1"/>
    <col min="3" max="3" width="16.625" style="1" customWidth="1"/>
    <col min="4" max="4" width="11.25390625" style="14" bestFit="1" customWidth="1"/>
    <col min="5" max="5" width="9.25390625" style="14" bestFit="1" customWidth="1"/>
    <col min="6" max="16384" width="9.125" style="1" customWidth="1"/>
  </cols>
  <sheetData>
    <row r="1" spans="1:3" ht="36.75" customHeight="1">
      <c r="A1" s="33" t="s">
        <v>18</v>
      </c>
      <c r="B1" s="33"/>
      <c r="C1" s="33"/>
    </row>
    <row r="2" ht="19.5" thickBot="1"/>
    <row r="3" spans="1:5" ht="18.75" customHeight="1">
      <c r="A3" s="36" t="s">
        <v>0</v>
      </c>
      <c r="B3" s="38" t="s">
        <v>22</v>
      </c>
      <c r="C3" s="34" t="s">
        <v>23</v>
      </c>
      <c r="D3" s="15" t="s">
        <v>24</v>
      </c>
      <c r="E3" s="15" t="s">
        <v>25</v>
      </c>
    </row>
    <row r="4" spans="1:5" ht="35.25" customHeight="1">
      <c r="A4" s="37"/>
      <c r="B4" s="39"/>
      <c r="C4" s="35"/>
      <c r="D4" s="15"/>
      <c r="E4" s="15"/>
    </row>
    <row r="5" spans="1:5" ht="18.75">
      <c r="A5" s="2" t="s">
        <v>20</v>
      </c>
      <c r="B5" s="7">
        <f>B6+B12</f>
        <v>1004037.163</v>
      </c>
      <c r="C5" s="10">
        <f>SUM(C8:C9,C12)</f>
        <v>1030445</v>
      </c>
      <c r="D5" s="16">
        <f>C5/B5*100</f>
        <v>102.63016529399123</v>
      </c>
      <c r="E5" s="10">
        <f>SUM(E8:E9,E12)</f>
        <v>99.99999999999999</v>
      </c>
    </row>
    <row r="6" spans="1:5" ht="18.75">
      <c r="A6" s="4" t="s">
        <v>21</v>
      </c>
      <c r="B6" s="8">
        <f>B8+B9</f>
        <v>441292.5</v>
      </c>
      <c r="C6" s="11">
        <f>C8+C9</f>
        <v>467700.3</v>
      </c>
      <c r="D6" s="16">
        <f aca="true" t="shared" si="0" ref="D6:D23">C6/B6*100</f>
        <v>105.98419415693672</v>
      </c>
      <c r="E6" s="16">
        <f>C6/$C$5*100</f>
        <v>45.388186657220906</v>
      </c>
    </row>
    <row r="7" spans="1:5" ht="18.75" hidden="1">
      <c r="A7" s="4" t="s">
        <v>19</v>
      </c>
      <c r="B7" s="9"/>
      <c r="C7" s="12"/>
      <c r="D7" s="16" t="e">
        <f t="shared" si="0"/>
        <v>#DIV/0!</v>
      </c>
      <c r="E7" s="16">
        <f aca="true" t="shared" si="1" ref="E7:E12">C7/$C$5*100</f>
        <v>0</v>
      </c>
    </row>
    <row r="8" spans="1:5" ht="18.75">
      <c r="A8" s="4" t="s">
        <v>2</v>
      </c>
      <c r="B8" s="9">
        <f>'[1]Лист1'!$AK$9</f>
        <v>288783.4</v>
      </c>
      <c r="C8" s="12">
        <v>311881.5</v>
      </c>
      <c r="D8" s="16">
        <f t="shared" si="0"/>
        <v>107.99841680650619</v>
      </c>
      <c r="E8" s="16">
        <f t="shared" si="1"/>
        <v>30.266680899999514</v>
      </c>
    </row>
    <row r="9" spans="1:5" ht="18.75">
      <c r="A9" s="4" t="s">
        <v>3</v>
      </c>
      <c r="B9" s="9">
        <f>'[1]Лист1'!$AK$22</f>
        <v>152509.1</v>
      </c>
      <c r="C9" s="12">
        <v>155818.8</v>
      </c>
      <c r="D9" s="16">
        <f t="shared" si="0"/>
        <v>102.1701655835619</v>
      </c>
      <c r="E9" s="16">
        <f t="shared" si="1"/>
        <v>15.121505757221392</v>
      </c>
    </row>
    <row r="10" spans="1:5" ht="18.75">
      <c r="A10" s="4" t="s">
        <v>4</v>
      </c>
      <c r="B10" s="9"/>
      <c r="C10" s="12"/>
      <c r="D10" s="16"/>
      <c r="E10" s="16">
        <f t="shared" si="1"/>
        <v>0</v>
      </c>
    </row>
    <row r="11" spans="1:5" ht="37.5">
      <c r="A11" s="4" t="s">
        <v>5</v>
      </c>
      <c r="B11" s="9">
        <f>'[1]Лист1'!$AK$31</f>
        <v>59398.2</v>
      </c>
      <c r="C11" s="12">
        <v>49637.9</v>
      </c>
      <c r="D11" s="16">
        <f t="shared" si="0"/>
        <v>83.56802057974821</v>
      </c>
      <c r="E11" s="16">
        <f t="shared" si="1"/>
        <v>4.817132403961395</v>
      </c>
    </row>
    <row r="12" spans="1:5" ht="18.75">
      <c r="A12" s="4" t="s">
        <v>6</v>
      </c>
      <c r="B12" s="8">
        <f>'[1]Лист1'!$AK$41</f>
        <v>562744.663</v>
      </c>
      <c r="C12" s="11">
        <v>562744.7</v>
      </c>
      <c r="D12" s="16">
        <f t="shared" si="0"/>
        <v>100.00000657491799</v>
      </c>
      <c r="E12" s="16">
        <f t="shared" si="1"/>
        <v>54.61181334277908</v>
      </c>
    </row>
    <row r="13" spans="1:5" ht="18.75">
      <c r="A13" s="2" t="s">
        <v>7</v>
      </c>
      <c r="B13" s="3">
        <f>SUM(B15:B23)</f>
        <v>1024429.2000000002</v>
      </c>
      <c r="C13" s="10">
        <f>SUM(C15:C23)</f>
        <v>973775</v>
      </c>
      <c r="D13" s="16">
        <f t="shared" si="0"/>
        <v>95.05537327518581</v>
      </c>
      <c r="E13" s="10">
        <f>SUM(E15:E23)</f>
        <v>99.99999999999999</v>
      </c>
    </row>
    <row r="14" spans="1:5" ht="18.75">
      <c r="A14" s="4" t="s">
        <v>1</v>
      </c>
      <c r="B14" s="9"/>
      <c r="C14" s="12"/>
      <c r="D14" s="16"/>
      <c r="E14" s="15"/>
    </row>
    <row r="15" spans="1:5" ht="18.75">
      <c r="A15" s="4" t="s">
        <v>8</v>
      </c>
      <c r="B15" s="9">
        <v>34338.8</v>
      </c>
      <c r="C15" s="12">
        <f>30225+491</f>
        <v>30716</v>
      </c>
      <c r="D15" s="16">
        <f t="shared" si="0"/>
        <v>89.44983517187553</v>
      </c>
      <c r="E15" s="16">
        <f>C15/$C$13*100</f>
        <v>3.1543220969936585</v>
      </c>
    </row>
    <row r="16" spans="1:5" ht="37.5">
      <c r="A16" s="4" t="s">
        <v>9</v>
      </c>
      <c r="B16" s="9">
        <v>4594</v>
      </c>
      <c r="C16" s="12">
        <v>4594</v>
      </c>
      <c r="D16" s="16">
        <f t="shared" si="0"/>
        <v>100</v>
      </c>
      <c r="E16" s="16">
        <f aca="true" t="shared" si="2" ref="E16:E23">C16/$C$13*100</f>
        <v>0.4717722266437319</v>
      </c>
    </row>
    <row r="17" spans="1:5" ht="18.75">
      <c r="A17" s="4" t="s">
        <v>10</v>
      </c>
      <c r="B17" s="9">
        <v>25438.5</v>
      </c>
      <c r="C17" s="12">
        <f>9230.7+5000+10000</f>
        <v>24230.7</v>
      </c>
      <c r="D17" s="16">
        <f t="shared" si="0"/>
        <v>95.25207854236689</v>
      </c>
      <c r="E17" s="16">
        <f t="shared" si="2"/>
        <v>2.48832635875844</v>
      </c>
    </row>
    <row r="18" spans="1:5" ht="18.75">
      <c r="A18" s="4" t="s">
        <v>11</v>
      </c>
      <c r="B18" s="9">
        <v>266965.7</v>
      </c>
      <c r="C18" s="12">
        <v>251534.8</v>
      </c>
      <c r="D18" s="16">
        <f t="shared" si="0"/>
        <v>94.2198941661794</v>
      </c>
      <c r="E18" s="16">
        <f t="shared" si="2"/>
        <v>25.83089522733691</v>
      </c>
    </row>
    <row r="19" spans="1:5" ht="18.75">
      <c r="A19" s="4" t="s">
        <v>12</v>
      </c>
      <c r="B19" s="9">
        <v>456.5</v>
      </c>
      <c r="C19" s="12">
        <v>375.9</v>
      </c>
      <c r="D19" s="16">
        <f t="shared" si="0"/>
        <v>82.34392113910187</v>
      </c>
      <c r="E19" s="16">
        <f t="shared" si="2"/>
        <v>0.038602346537957945</v>
      </c>
    </row>
    <row r="20" spans="1:5" ht="18.75">
      <c r="A20" s="4" t="s">
        <v>13</v>
      </c>
      <c r="B20" s="9">
        <v>387776.3</v>
      </c>
      <c r="C20" s="12">
        <f>234005.9+140000</f>
        <v>374005.9</v>
      </c>
      <c r="D20" s="16">
        <f t="shared" si="0"/>
        <v>96.44888044988825</v>
      </c>
      <c r="E20" s="16">
        <f t="shared" si="2"/>
        <v>38.40783548561013</v>
      </c>
    </row>
    <row r="21" spans="1:5" ht="37.5">
      <c r="A21" s="4" t="s">
        <v>14</v>
      </c>
      <c r="B21" s="9">
        <v>41423.3</v>
      </c>
      <c r="C21" s="12">
        <v>37568.7</v>
      </c>
      <c r="D21" s="16">
        <f t="shared" si="0"/>
        <v>90.69460907267165</v>
      </c>
      <c r="E21" s="16">
        <f t="shared" si="2"/>
        <v>3.8580472901851044</v>
      </c>
    </row>
    <row r="22" spans="1:5" ht="37.5">
      <c r="A22" s="4" t="s">
        <v>15</v>
      </c>
      <c r="B22" s="9">
        <v>225223.3</v>
      </c>
      <c r="C22" s="12">
        <v>214829</v>
      </c>
      <c r="D22" s="16">
        <f t="shared" si="0"/>
        <v>95.38489135005126</v>
      </c>
      <c r="E22" s="16">
        <f t="shared" si="2"/>
        <v>22.06146183666658</v>
      </c>
    </row>
    <row r="23" spans="1:5" ht="18.75">
      <c r="A23" s="4" t="s">
        <v>16</v>
      </c>
      <c r="B23" s="9">
        <v>38212.8</v>
      </c>
      <c r="C23" s="12">
        <v>35920</v>
      </c>
      <c r="D23" s="16">
        <f t="shared" si="0"/>
        <v>93.99991625842648</v>
      </c>
      <c r="E23" s="16">
        <f t="shared" si="2"/>
        <v>3.6887371312674904</v>
      </c>
    </row>
    <row r="24" spans="1:5" ht="19.5" thickBot="1">
      <c r="A24" s="5" t="s">
        <v>17</v>
      </c>
      <c r="B24" s="6">
        <f>B5-B13</f>
        <v>-20392.037000000244</v>
      </c>
      <c r="C24" s="13">
        <f>C5-C13</f>
        <v>56670</v>
      </c>
      <c r="D24" s="16"/>
      <c r="E24" s="15"/>
    </row>
  </sheetData>
  <mergeCells count="4">
    <mergeCell ref="A1:C1"/>
    <mergeCell ref="C3:C4"/>
    <mergeCell ref="A3:A4"/>
    <mergeCell ref="B3:B4"/>
  </mergeCells>
  <printOptions/>
  <pageMargins left="1.05" right="0.42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workbookViewId="0" topLeftCell="A1">
      <selection activeCell="G17" sqref="G17"/>
    </sheetView>
  </sheetViews>
  <sheetFormatPr defaultColWidth="9.00390625" defaultRowHeight="12.75"/>
  <cols>
    <col min="1" max="1" width="56.875" style="1" customWidth="1"/>
    <col min="2" max="2" width="16.75390625" style="1" customWidth="1"/>
    <col min="3" max="3" width="17.375" style="1" customWidth="1"/>
    <col min="4" max="4" width="11.25390625" style="14" hidden="1" customWidth="1"/>
    <col min="5" max="5" width="9.25390625" style="14" hidden="1" customWidth="1"/>
    <col min="6" max="16384" width="9.125" style="1" customWidth="1"/>
  </cols>
  <sheetData>
    <row r="1" spans="1:3" ht="36.75" customHeight="1">
      <c r="A1" s="33" t="s">
        <v>18</v>
      </c>
      <c r="B1" s="33"/>
      <c r="C1" s="33"/>
    </row>
    <row r="2" ht="19.5" thickBot="1">
      <c r="C2" s="17"/>
    </row>
    <row r="3" spans="1:5" ht="18.75" customHeight="1">
      <c r="A3" s="40" t="s">
        <v>0</v>
      </c>
      <c r="B3" s="42" t="s">
        <v>26</v>
      </c>
      <c r="C3" s="44" t="s">
        <v>27</v>
      </c>
      <c r="D3" s="18" t="s">
        <v>24</v>
      </c>
      <c r="E3" s="15" t="s">
        <v>25</v>
      </c>
    </row>
    <row r="4" spans="1:5" ht="35.25" customHeight="1">
      <c r="A4" s="41"/>
      <c r="B4" s="43"/>
      <c r="C4" s="45"/>
      <c r="D4" s="18"/>
      <c r="E4" s="15"/>
    </row>
    <row r="5" spans="1:5" ht="18.75">
      <c r="A5" s="24" t="s">
        <v>20</v>
      </c>
      <c r="B5" s="27">
        <f>B6+B12</f>
        <v>1190766.5</v>
      </c>
      <c r="C5" s="20">
        <f>C6+C12</f>
        <v>1209297</v>
      </c>
      <c r="D5" s="19">
        <f>C5/B5*100</f>
        <v>101.55618250933327</v>
      </c>
      <c r="E5" s="10">
        <f>SUM(E8:E9,E12)</f>
        <v>100</v>
      </c>
    </row>
    <row r="6" spans="1:5" ht="18.75">
      <c r="A6" s="24" t="s">
        <v>21</v>
      </c>
      <c r="B6" s="28">
        <f>B8+B9</f>
        <v>637596</v>
      </c>
      <c r="C6" s="21">
        <f>C8+C9</f>
        <v>656126.5</v>
      </c>
      <c r="D6" s="19">
        <f aca="true" t="shared" si="0" ref="D6:D23">C6/B6*100</f>
        <v>102.90630744233025</v>
      </c>
      <c r="E6" s="16">
        <f>C6/$C$5*100</f>
        <v>54.256853361911915</v>
      </c>
    </row>
    <row r="7" spans="1:5" ht="18.75" hidden="1">
      <c r="A7" s="25" t="s">
        <v>19</v>
      </c>
      <c r="B7" s="29"/>
      <c r="C7" s="22"/>
      <c r="D7" s="19" t="e">
        <f t="shared" si="0"/>
        <v>#DIV/0!</v>
      </c>
      <c r="E7" s="16">
        <f aca="true" t="shared" si="1" ref="E7:E12">C7/$C$5*100</f>
        <v>0</v>
      </c>
    </row>
    <row r="8" spans="1:5" ht="18.75">
      <c r="A8" s="25" t="s">
        <v>2</v>
      </c>
      <c r="B8" s="29">
        <v>405457</v>
      </c>
      <c r="C8" s="22">
        <v>426386.2</v>
      </c>
      <c r="D8" s="19">
        <f t="shared" si="0"/>
        <v>105.16187906485767</v>
      </c>
      <c r="E8" s="16">
        <f t="shared" si="1"/>
        <v>35.259014121427576</v>
      </c>
    </row>
    <row r="9" spans="1:5" ht="18.75">
      <c r="A9" s="25" t="s">
        <v>3</v>
      </c>
      <c r="B9" s="29">
        <v>232139</v>
      </c>
      <c r="C9" s="22">
        <v>229740.3</v>
      </c>
      <c r="D9" s="19">
        <f t="shared" si="0"/>
        <v>98.96669667742172</v>
      </c>
      <c r="E9" s="16">
        <f t="shared" si="1"/>
        <v>18.997839240484346</v>
      </c>
    </row>
    <row r="10" spans="1:5" ht="18.75">
      <c r="A10" s="25" t="s">
        <v>4</v>
      </c>
      <c r="B10" s="30"/>
      <c r="C10" s="22"/>
      <c r="D10" s="19"/>
      <c r="E10" s="16">
        <f t="shared" si="1"/>
        <v>0</v>
      </c>
    </row>
    <row r="11" spans="1:5" ht="37.5">
      <c r="A11" s="25" t="s">
        <v>5</v>
      </c>
      <c r="B11" s="29">
        <v>88826</v>
      </c>
      <c r="C11" s="22">
        <v>80404.1</v>
      </c>
      <c r="D11" s="19">
        <f t="shared" si="0"/>
        <v>90.51865444802199</v>
      </c>
      <c r="E11" s="16">
        <f t="shared" si="1"/>
        <v>6.648829857346872</v>
      </c>
    </row>
    <row r="12" spans="1:5" ht="18.75">
      <c r="A12" s="24" t="s">
        <v>6</v>
      </c>
      <c r="B12" s="28">
        <v>553170.5</v>
      </c>
      <c r="C12" s="21">
        <v>553170.5</v>
      </c>
      <c r="D12" s="19" t="e">
        <f>C12/#REF!*100</f>
        <v>#REF!</v>
      </c>
      <c r="E12" s="16">
        <f t="shared" si="1"/>
        <v>45.74314663808808</v>
      </c>
    </row>
    <row r="13" spans="1:5" ht="18.75">
      <c r="A13" s="24" t="s">
        <v>7</v>
      </c>
      <c r="B13" s="31">
        <f>SUM(B15:B23)</f>
        <v>1265434.7999999998</v>
      </c>
      <c r="C13" s="3">
        <f>SUM(C15:C23)</f>
        <v>1265434.7999999998</v>
      </c>
      <c r="D13" s="19">
        <f t="shared" si="0"/>
        <v>100</v>
      </c>
      <c r="E13" s="10">
        <f>SUM(E15:E23)</f>
        <v>100.00000000000001</v>
      </c>
    </row>
    <row r="14" spans="1:5" ht="18.75">
      <c r="A14" s="25" t="s">
        <v>1</v>
      </c>
      <c r="B14" s="29"/>
      <c r="C14" s="22"/>
      <c r="D14" s="19"/>
      <c r="E14" s="15"/>
    </row>
    <row r="15" spans="1:5" ht="18.75">
      <c r="A15" s="25" t="s">
        <v>8</v>
      </c>
      <c r="B15" s="29">
        <v>50246.53</v>
      </c>
      <c r="C15" s="22">
        <v>50246.5</v>
      </c>
      <c r="D15" s="19">
        <f t="shared" si="0"/>
        <v>99.99994029438452</v>
      </c>
      <c r="E15" s="16">
        <f>C15/$C$13*100</f>
        <v>3.970690548418615</v>
      </c>
    </row>
    <row r="16" spans="1:5" ht="37.5">
      <c r="A16" s="25" t="s">
        <v>9</v>
      </c>
      <c r="B16" s="29">
        <v>6665</v>
      </c>
      <c r="C16" s="22">
        <v>6665</v>
      </c>
      <c r="D16" s="19">
        <f t="shared" si="0"/>
        <v>100</v>
      </c>
      <c r="E16" s="16">
        <f aca="true" t="shared" si="2" ref="E16:E23">C16/$C$13*100</f>
        <v>0.5266964366714114</v>
      </c>
    </row>
    <row r="17" spans="1:5" ht="18.75">
      <c r="A17" s="25" t="s">
        <v>10</v>
      </c>
      <c r="B17" s="29">
        <v>56512.4</v>
      </c>
      <c r="C17" s="22">
        <v>56512.4</v>
      </c>
      <c r="D17" s="19">
        <f t="shared" si="0"/>
        <v>100</v>
      </c>
      <c r="E17" s="16">
        <f t="shared" si="2"/>
        <v>4.465848418266987</v>
      </c>
    </row>
    <row r="18" spans="1:5" ht="18.75">
      <c r="A18" s="25" t="s">
        <v>11</v>
      </c>
      <c r="B18" s="29">
        <v>212292.07</v>
      </c>
      <c r="C18" s="22">
        <v>212292.1</v>
      </c>
      <c r="D18" s="19">
        <f t="shared" si="0"/>
        <v>100.00001413147461</v>
      </c>
      <c r="E18" s="16">
        <f t="shared" si="2"/>
        <v>16.77621794500989</v>
      </c>
    </row>
    <row r="19" spans="1:5" ht="18.75">
      <c r="A19" s="25" t="s">
        <v>12</v>
      </c>
      <c r="B19" s="29"/>
      <c r="C19" s="22"/>
      <c r="D19" s="19" t="e">
        <f t="shared" si="0"/>
        <v>#DIV/0!</v>
      </c>
      <c r="E19" s="16">
        <f t="shared" si="2"/>
        <v>0</v>
      </c>
    </row>
    <row r="20" spans="1:5" ht="18.75">
      <c r="A20" s="25" t="s">
        <v>13</v>
      </c>
      <c r="B20" s="29">
        <v>584123.1</v>
      </c>
      <c r="C20" s="22">
        <v>584123.1</v>
      </c>
      <c r="D20" s="19">
        <f t="shared" si="0"/>
        <v>100</v>
      </c>
      <c r="E20" s="16">
        <f t="shared" si="2"/>
        <v>46.15987327043638</v>
      </c>
    </row>
    <row r="21" spans="1:5" ht="37.5">
      <c r="A21" s="25" t="s">
        <v>14</v>
      </c>
      <c r="B21" s="29">
        <v>68051.7</v>
      </c>
      <c r="C21" s="22">
        <v>68051.7</v>
      </c>
      <c r="D21" s="19">
        <f t="shared" si="0"/>
        <v>100</v>
      </c>
      <c r="E21" s="16">
        <f t="shared" si="2"/>
        <v>5.3777326180693</v>
      </c>
    </row>
    <row r="22" spans="1:5" ht="22.5" customHeight="1">
      <c r="A22" s="25" t="s">
        <v>15</v>
      </c>
      <c r="B22" s="29">
        <v>253840</v>
      </c>
      <c r="C22" s="22">
        <v>253840</v>
      </c>
      <c r="D22" s="19">
        <f t="shared" si="0"/>
        <v>100</v>
      </c>
      <c r="E22" s="16">
        <f t="shared" si="2"/>
        <v>20.05950839980061</v>
      </c>
    </row>
    <row r="23" spans="1:5" ht="18.75">
      <c r="A23" s="25" t="s">
        <v>16</v>
      </c>
      <c r="B23" s="29">
        <v>33704</v>
      </c>
      <c r="C23" s="22">
        <v>33704</v>
      </c>
      <c r="D23" s="19">
        <f t="shared" si="0"/>
        <v>100</v>
      </c>
      <c r="E23" s="16">
        <f t="shared" si="2"/>
        <v>2.663432363326819</v>
      </c>
    </row>
    <row r="24" spans="1:5" ht="19.5" thickBot="1">
      <c r="A24" s="26" t="s">
        <v>17</v>
      </c>
      <c r="B24" s="32">
        <f>B5-B13</f>
        <v>-74668.29999999981</v>
      </c>
      <c r="C24" s="23">
        <f>C5-C13</f>
        <v>-56137.799999999814</v>
      </c>
      <c r="D24" s="19"/>
      <c r="E24" s="15"/>
    </row>
  </sheetData>
  <mergeCells count="4">
    <mergeCell ref="A1:C1"/>
    <mergeCell ref="A3:A4"/>
    <mergeCell ref="B3:B4"/>
    <mergeCell ref="C3:C4"/>
  </mergeCells>
  <printOptions/>
  <pageMargins left="0.5" right="0.4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fin_dn</dc:creator>
  <cp:keywords/>
  <dc:description/>
  <cp:lastModifiedBy>Натали</cp:lastModifiedBy>
  <cp:lastPrinted>2009-12-21T09:32:28Z</cp:lastPrinted>
  <dcterms:created xsi:type="dcterms:W3CDTF">2007-11-26T09:09:45Z</dcterms:created>
  <dcterms:modified xsi:type="dcterms:W3CDTF">2009-12-21T09:32:35Z</dcterms:modified>
  <cp:category/>
  <cp:version/>
  <cp:contentType/>
  <cp:contentStatus/>
</cp:coreProperties>
</file>