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<sst xmlns="http://schemas.openxmlformats.org/spreadsheetml/2006/main" count="2019" uniqueCount="450">
  <si>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</si>
  <si>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</si>
  <si>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</si>
  <si>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</si>
  <si>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</si>
  <si>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</si>
  <si>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</si>
  <si>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</si>
  <si>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</si>
  <si>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</si>
  <si>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</si>
  <si>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</si>
  <si>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</si>
  <si>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</si>
  <si>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</si>
  <si>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</si>
  <si>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</si>
  <si>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</si>
  <si>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</si>
  <si>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</si>
  <si>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</si>
  <si>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</si>
  <si>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</si>
  <si>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</si>
  <si>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</si>
  <si>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</si>
  <si>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</si>
  <si>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</si>
  <si>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</si>
  <si>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</si>
  <si>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</si>
  <si>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</si>
  <si>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</si>
  <si>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</si>
  <si>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</si>
  <si>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</si>
  <si>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</si>
  <si>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</si>
  <si>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</si>
  <si>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</si>
  <si>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</si>
  <si>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</si>
  <si>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</si>
  <si>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</si>
  <si>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</si>
  <si>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</si>
  <si>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</si>
  <si>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</si>
  <si>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</si>
  <si>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</si>
  <si>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</si>
  <si>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</si>
  <si>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</si>
  <si>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</si>
  <si>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</si>
  <si>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</si>
  <si>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</si>
  <si>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</si>
  <si>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</si>
  <si>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</si>
  <si>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</si>
  <si>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</si>
  <si>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</si>
  <si>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</si>
  <si>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</si>
  <si>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</si>
  <si>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</si>
  <si>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</si>
  <si>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</si>
  <si>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</si>
  <si>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</si>
  <si>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</si>
  <si>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</si>
  <si>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</si>
  <si>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</si>
  <si>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</si>
  <si>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</si>
  <si>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</si>
  <si>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</si>
  <si>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</si>
  <si>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</si>
  <si>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</si>
  <si>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</si>
  <si>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</si>
  <si>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</si>
  <si>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</si>
  <si>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</si>
  <si>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</si>
  <si>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</si>
  <si>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</si>
  <si>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</si>
  <si>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</si>
  <si>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</si>
  <si>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</si>
  <si>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</si>
  <si>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</si>
  <si>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</si>
  <si>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</si>
  <si>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</si>
  <si>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</si>
  <si>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</si>
  <si>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</si>
  <si>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</si>
  <si>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</si>
  <si>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</si>
  <si>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</si>
  <si>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</si>
  <si>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</si>
  <si>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</si>
  <si>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</si>
  <si>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</si>
  <si>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</si>
  <si>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</si>
  <si>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</si>
  <si>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</si>
  <si>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</si>
  <si>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</si>
  <si>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</si>
  <si>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</si>
  <si>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</si>
  <si>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</si>
  <si>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</si>
  <si>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</si>
  <si>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</si>
  <si>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</si>
  <si>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</si>
  <si>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</si>
  <si>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</si>
  <si>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</si>
  <si>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</si>
  <si>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</si>
  <si>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</si>
  <si>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</si>
  <si>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</si>
  <si>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</si>
  <si>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</si>
  <si>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</si>
  <si>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</si>
  <si>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</si>
  <si>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</si>
  <si>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</si>
  <si>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</si>
  <si>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</si>
  <si>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</si>
  <si>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</si>
  <si>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</si>
  <si>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</si>
  <si>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</si>
  <si>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</si>
  <si>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</si>
  <si>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</si>
  <si>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</si>
  <si>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</si>
  <si>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</si>
  <si>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</si>
  <si>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</si>
  <si>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</si>
  <si>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</si>
  <si>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</si>
  <si>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</si>
  <si>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</si>
  <si>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</si>
  <si>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</si>
  <si>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</si>
  <si>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</si>
  <si>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</si>
  <si>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</si>
  <si>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</si>
  <si>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</si>
  <si>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</si>
  <si>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</si>
  <si>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</si>
  <si>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</si>
  <si>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</si>
  <si>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</si>
  <si>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</si>
  <si>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</si>
  <si>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</si>
  <si>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</si>
  <si>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</si>
  <si>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</si>
  <si>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</si>
  <si>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</si>
  <si>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</si>
  <si>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</si>
  <si>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</si>
  <si>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</si>
  <si>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</si>
  <si>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</si>
  <si>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</si>
  <si>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</si>
  <si>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</si>
  <si>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</si>
  <si>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</si>
  <si>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</si>
  <si>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</si>
  <si>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</si>
  <si>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</si>
  <si>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</si>
  <si>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</si>
  <si>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</si>
  <si>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</si>
  <si>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</si>
  <si>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</si>
  <si>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</si>
  <si>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</si>
  <si>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</si>
  <si>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</si>
  <si>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</si>
  <si>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</si>
  <si>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</si>
  <si>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</si>
  <si>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</si>
  <si>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</si>
  <si>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</si>
  <si>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</si>
  <si>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</si>
  <si>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</si>
  <si>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</si>
  <si>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</si>
  <si>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</si>
  <si>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</si>
  <si>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</si>
  <si>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</si>
  <si>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</si>
  <si>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</si>
  <si>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</si>
  <si>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</si>
  <si>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</si>
  <si>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</si>
  <si>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</si>
  <si>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</si>
  <si>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</si>
  <si>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</si>
  <si>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</si>
  <si>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</si>
  <si>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</si>
  <si>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</si>
  <si>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</si>
  <si>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</si>
  <si>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</si>
  <si>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</si>
  <si>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</si>
  <si>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</si>
  <si>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</si>
  <si>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</si>
  <si>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</si>
  <si>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</si>
  <si>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</si>
  <si>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</si>
  <si>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</si>
  <si>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</si>
  <si>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</si>
  <si>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</si>
  <si>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</si>
  <si>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</si>
  <si>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</si>
  <si>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</si>
  <si>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</si>
  <si>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</si>
  <si>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</si>
  <si>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</si>
  <si>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</si>
  <si>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</si>
  <si>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</si>
  <si>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</si>
  <si>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</si>
  <si>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</si>
  <si>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</si>
  <si>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</si>
  <si>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</si>
  <si>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</si>
  <si>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</si>
  <si>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</si>
  <si>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</si>
  <si>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</si>
  <si>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</si>
  <si>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</si>
  <si>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</si>
  <si>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</si>
  <si>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</si>
  <si>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</si>
  <si>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</si>
  <si>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</si>
  <si>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</si>
  <si>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</si>
  <si>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</si>
  <si>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</si>
  <si>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</si>
  <si>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</si>
  <si>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</si>
  <si>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</si>
  <si>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</si>
  <si>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</si>
  <si>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</si>
  <si>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</si>
  <si>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</si>
  <si>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</si>
  <si>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</si>
  <si>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</si>
  <si>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</si>
  <si>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</si>
  <si>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</si>
  <si>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</si>
  <si>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</si>
  <si>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</si>
  <si>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</si>
  <si>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</si>
  <si>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</si>
  <si>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</si>
  <si>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</si>
  <si>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</si>
  <si>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</si>
  <si>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</si>
  <si>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</si>
  <si>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</si>
  <si>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</si>
  <si>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</si>
  <si>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</si>
  <si>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</si>
  <si>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</si>
  <si>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</si>
  <si>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</si>
  <si>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</si>
  <si>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</si>
  <si>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</si>
  <si>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</si>
  <si>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</si>
  <si>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</si>
  <si>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</si>
  <si>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</si>
  <si>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</si>
  <si>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</si>
  <si>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</si>
  <si>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</si>
  <si>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</si>
  <si>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</si>
  <si>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</si>
  <si>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</si>
  <si>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</si>
  <si>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</si>
  <si>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</si>
  <si>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</si>
  <si>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</si>
  <si>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</si>
  <si>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</si>
  <si>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</si>
  <si>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</si>
  <si>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</si>
  <si>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</si>
  <si>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</si>
  <si>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</si>
  <si>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</si>
  <si>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</si>
  <si>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</si>
  <si>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</si>
  <si>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</si>
  <si>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</si>
  <si>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</si>
  <si>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</si>
  <si>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</si>
  <si>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</si>
  <si>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</si>
  <si>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</si>
  <si>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</si>
  <si>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</si>
  <si>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</si>
  <si>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</si>
  <si>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</si>
  <si>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</si>
  <si>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</si>
  <si>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</si>
  <si>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</si>
  <si>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</si>
  <si>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</si>
  <si>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</si>
  <si>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</si>
  <si>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</si>
  <si>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</si>
  <si>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</si>
  <si>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</si>
  <si>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</si>
  <si>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</si>
  <si>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</si>
  <si>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</si>
  <si>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</si>
  <si>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</si>
  <si>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</si>
  <si>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</si>
  <si>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</si>
  <si>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</si>
  <si>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</si>
  <si>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</si>
  <si>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</si>
  <si>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t>795 00 04</t>
  </si>
  <si>
    <t>Развитие социальной и инженерной инфраструктуры (ДК ЛК)</t>
  </si>
  <si>
    <t>Развитие социальной и инженерной инфраструктуры (ремонт крыши краеведческого музея)</t>
  </si>
  <si>
    <t>523 01 61</t>
  </si>
  <si>
    <t>523 01 62</t>
  </si>
  <si>
    <t>523 01 00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</si>
  <si>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</si>
  <si>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</si>
  <si>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</si>
  <si>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</si>
  <si>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Распределение бюджетных ассигнований по разделам, подразделам, целевым статьям и видам расходов классификации расходов бюджетов на 2010 год</t>
  </si>
  <si>
    <t>План на 2010 год</t>
  </si>
  <si>
    <t>Муниципальные целевые программы</t>
  </si>
  <si>
    <t>795 00 08</t>
  </si>
  <si>
    <t>Муниципальны целевые программы</t>
  </si>
  <si>
    <t>795 00 09</t>
  </si>
  <si>
    <t>Бюджетные инвестиции в объекты капитального строительства собственности муниципальных образований (газификация жилищного фонда)</t>
  </si>
  <si>
    <t>Обеспечение мероприятий по переселению граждан из аварийного жилищного фонда за счет средст городского бюджета</t>
  </si>
  <si>
    <t>098 02 02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</si>
  <si>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</si>
  <si>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</si>
  <si>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Бюджетные инвестиции в объекты капитального строительства собственности муниципальных образований (полигон)</t>
  </si>
  <si>
    <t>Городская целевая программа "Благоустроенный двор города Великие Луки на 2010 год"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</si>
  <si>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</si>
  <si>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Региональны целевые программы </t>
  </si>
  <si>
    <t>Областная долгосрочная целевая программа "Культура Псковского региона в 2007-2010 гг."</t>
  </si>
  <si>
    <t xml:space="preserve">522 00 00 </t>
  </si>
  <si>
    <t>522 36 00</t>
  </si>
  <si>
    <t>Областная долгосрочная целевая программа "Развитие системы образования в Псковской области на 2009-2011гг."</t>
  </si>
  <si>
    <t>522 24 00</t>
  </si>
  <si>
    <t>Развитие социальной и инженерной инфраструктуры (газовая котельная №1)</t>
  </si>
  <si>
    <t>Областная долгосрочная целевая программа "Развитие физической культуры и спорта в Псковской области на 2009-2011 годы" (спортивная площадка школы №12)</t>
  </si>
  <si>
    <t>522 15 00</t>
  </si>
  <si>
    <t>Развитие социальной и инженерной инфраструктуры (капремонт здания по ул.Л.Чайкиной под помещение д/сада)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</si>
  <si>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 рамках реализации областной долгосрочной целевой программы "Демографическая политика в Псковской области на 2009-2012 гг."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</si>
  <si>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</si>
  <si>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</si>
  <si>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</si>
  <si>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</si>
  <si>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</si>
  <si>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795 00 11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</si>
  <si>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</si>
  <si>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795 00 12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</si>
  <si>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</si>
  <si>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</si>
  <si>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</si>
  <si>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</si>
  <si>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</si>
  <si>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Обеспечение проведения выборов и референдумов</t>
  </si>
  <si>
    <t>Мероприятия в области здравоохранения,спорта, туризма (Красный Крест)</t>
  </si>
  <si>
    <t>485 97 12</t>
  </si>
  <si>
    <t>Другие вопросы в области жилищно-коммунального хозяйства</t>
  </si>
  <si>
    <t>Областная долгосрочная целевая программа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</si>
  <si>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"О бюджете муниципального образования "Город Великие Луки" на 2010 год и на плановый период 2011 и 2012 годов"</t>
  </si>
  <si>
    <t>Программа комплексного развития коммунальной инфраструктуры г.Великие Луки на 2009-2016 годы</t>
  </si>
  <si>
    <t xml:space="preserve">от 30.12.2009.  №  146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</si>
</sst>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17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justify" wrapText="1"/>
    </xf>
    <xf numFmtId="0" fontId="4" fillId="0" borderId="2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vertical="justify" wrapText="1"/>
    </xf>
    <xf numFmtId="0" fontId="3" fillId="0" borderId="2" xfId="0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501</xdr:row>
      <xdr:rowOff>0</xdr:rowOff>
    </xdr:from>
    <xdr:to>
      <xdr:col>0</xdr:col>
      <xdr:colOff>0</xdr:colOff>
      <xdr:row>501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5667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0</xdr:colOff>
      <xdr:row>501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55667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2"/>
  <sheetViews>
    <sheetView tabSelected="1" zoomScale="75" zoomScaleNormal="75" workbookViewId="0" topLeftCell="A1">
      <pane xSplit="1" ySplit="9" topLeftCell="B35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8" sqref="K8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94" t="s">
        <v>136</v>
      </c>
      <c r="G1" s="94"/>
      <c r="H1" s="94"/>
      <c r="I1" s="94"/>
    </row>
    <row r="2" spans="6:9" ht="18.75">
      <c r="F2" s="94" t="s">
        <v>384</v>
      </c>
      <c r="G2" s="94"/>
      <c r="H2" s="94"/>
      <c r="I2" s="94"/>
    </row>
    <row r="3" spans="6:9" ht="64.5" customHeight="1">
      <c r="F3" s="101" t="s">
        <v>447</v>
      </c>
      <c r="G3" s="101"/>
      <c r="H3" s="101"/>
      <c r="I3" s="101"/>
    </row>
    <row r="4" spans="6:9" ht="23.25" customHeight="1">
      <c r="F4" s="94" t="s">
        <v>449</v>
      </c>
      <c r="G4" s="94"/>
      <c r="H4" s="94"/>
      <c r="I4" s="94"/>
    </row>
    <row r="5" spans="6:9" ht="18.75">
      <c r="F5" s="94"/>
      <c r="G5" s="94"/>
      <c r="H5" s="94"/>
      <c r="I5" s="94"/>
    </row>
    <row r="6" spans="1:9" ht="39.75" customHeight="1">
      <c r="A6" s="95" t="s">
        <v>404</v>
      </c>
      <c r="B6" s="95"/>
      <c r="C6" s="95"/>
      <c r="D6" s="95"/>
      <c r="E6" s="95"/>
      <c r="F6" s="95"/>
      <c r="G6" s="95"/>
      <c r="H6" s="95"/>
      <c r="I6" s="95"/>
    </row>
    <row r="7" ht="18.75" thickBot="1">
      <c r="I7" s="3" t="s">
        <v>287</v>
      </c>
    </row>
    <row r="8" spans="1:9" s="5" customFormat="1" ht="24" customHeight="1">
      <c r="A8" s="96" t="s">
        <v>0</v>
      </c>
      <c r="B8" s="92" t="s">
        <v>1</v>
      </c>
      <c r="C8" s="92" t="s">
        <v>17</v>
      </c>
      <c r="D8" s="92" t="s">
        <v>288</v>
      </c>
      <c r="E8" s="92" t="s">
        <v>289</v>
      </c>
      <c r="F8" s="98" t="s">
        <v>405</v>
      </c>
      <c r="G8" s="98" t="s">
        <v>137</v>
      </c>
      <c r="H8" s="98"/>
      <c r="I8" s="100"/>
    </row>
    <row r="9" spans="1:9" s="5" customFormat="1" ht="120">
      <c r="A9" s="97"/>
      <c r="B9" s="93"/>
      <c r="C9" s="93"/>
      <c r="D9" s="93"/>
      <c r="E9" s="93"/>
      <c r="F9" s="99"/>
      <c r="G9" s="82" t="s">
        <v>138</v>
      </c>
      <c r="H9" s="82" t="s">
        <v>139</v>
      </c>
      <c r="I9" s="83" t="s">
        <v>286</v>
      </c>
    </row>
    <row r="10" spans="1:9" s="6" customFormat="1" ht="18.75">
      <c r="A10" s="51" t="s">
        <v>2</v>
      </c>
      <c r="B10" s="45"/>
      <c r="C10" s="46"/>
      <c r="D10" s="46"/>
      <c r="E10" s="46"/>
      <c r="F10" s="47">
        <f>SUM(F11,F15,F23,F33,F49,F53,F59,F39,F45)</f>
        <v>56012.600000000006</v>
      </c>
      <c r="G10" s="47">
        <f>SUM(G11,G15,G23,G33,G49,G53,G59,G39,G45)</f>
        <v>55507.600000000006</v>
      </c>
      <c r="H10" s="47">
        <f>SUM(H11,H15,H23,H33,H49,H53,H59,H39,H45)</f>
        <v>0</v>
      </c>
      <c r="I10" s="52">
        <f>SUM(I11,I15,I23,I33,I49,I53,I59,I39,I45)</f>
        <v>505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702</v>
      </c>
      <c r="G11" s="43">
        <f t="shared" si="0"/>
        <v>702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58</v>
      </c>
      <c r="B12" s="13" t="s">
        <v>3</v>
      </c>
      <c r="C12" s="14" t="s">
        <v>4</v>
      </c>
      <c r="D12" s="14" t="s">
        <v>170</v>
      </c>
      <c r="E12" s="14"/>
      <c r="F12" s="43">
        <f t="shared" si="0"/>
        <v>702</v>
      </c>
      <c r="G12" s="43">
        <f t="shared" si="0"/>
        <v>702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59</v>
      </c>
      <c r="B13" s="4" t="s">
        <v>3</v>
      </c>
      <c r="C13" s="7" t="s">
        <v>4</v>
      </c>
      <c r="D13" s="7" t="s">
        <v>171</v>
      </c>
      <c r="E13" s="7"/>
      <c r="F13" s="42">
        <f t="shared" si="0"/>
        <v>702</v>
      </c>
      <c r="G13" s="42">
        <f t="shared" si="0"/>
        <v>702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125</v>
      </c>
      <c r="B14" s="28" t="s">
        <v>3</v>
      </c>
      <c r="C14" s="29" t="s">
        <v>4</v>
      </c>
      <c r="D14" s="29" t="s">
        <v>171</v>
      </c>
      <c r="E14" s="29" t="s">
        <v>20</v>
      </c>
      <c r="F14" s="35">
        <f>SUM(G14:I14)</f>
        <v>702</v>
      </c>
      <c r="G14" s="36">
        <v>702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4217</v>
      </c>
      <c r="G15" s="43">
        <f>G16</f>
        <v>4217</v>
      </c>
      <c r="H15" s="43">
        <f>H16</f>
        <v>0</v>
      </c>
      <c r="I15" s="54">
        <f>I16</f>
        <v>0</v>
      </c>
    </row>
    <row r="16" spans="1:9" s="15" customFormat="1" ht="75">
      <c r="A16" s="53" t="s">
        <v>58</v>
      </c>
      <c r="B16" s="13" t="s">
        <v>3</v>
      </c>
      <c r="C16" s="14" t="s">
        <v>5</v>
      </c>
      <c r="D16" s="14" t="s">
        <v>170</v>
      </c>
      <c r="E16" s="14"/>
      <c r="F16" s="43">
        <f>SUM(F17,F19,F21)</f>
        <v>4217</v>
      </c>
      <c r="G16" s="43">
        <f>SUM(G17,G19,G21)</f>
        <v>4217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60</v>
      </c>
      <c r="B17" s="4" t="s">
        <v>3</v>
      </c>
      <c r="C17" s="7" t="s">
        <v>5</v>
      </c>
      <c r="D17" s="7" t="s">
        <v>172</v>
      </c>
      <c r="E17" s="7"/>
      <c r="F17" s="39">
        <f>F18</f>
        <v>2897</v>
      </c>
      <c r="G17" s="39">
        <f>G18</f>
        <v>2897</v>
      </c>
      <c r="H17" s="39">
        <f>H18</f>
        <v>0</v>
      </c>
      <c r="I17" s="59">
        <f>I18</f>
        <v>0</v>
      </c>
    </row>
    <row r="18" spans="1:9" s="30" customFormat="1" ht="37.5">
      <c r="A18" s="57" t="s">
        <v>125</v>
      </c>
      <c r="B18" s="28" t="s">
        <v>3</v>
      </c>
      <c r="C18" s="29" t="s">
        <v>5</v>
      </c>
      <c r="D18" s="29" t="s">
        <v>172</v>
      </c>
      <c r="E18" s="29" t="s">
        <v>20</v>
      </c>
      <c r="F18" s="35">
        <f>SUM(G18:I18)</f>
        <v>2897</v>
      </c>
      <c r="G18" s="36">
        <v>2897</v>
      </c>
      <c r="H18" s="36"/>
      <c r="I18" s="58"/>
    </row>
    <row r="19" spans="1:9" s="5" customFormat="1" ht="37.5" hidden="1">
      <c r="A19" s="55" t="s">
        <v>61</v>
      </c>
      <c r="B19" s="4" t="s">
        <v>3</v>
      </c>
      <c r="C19" s="7" t="s">
        <v>5</v>
      </c>
      <c r="D19" s="7" t="s">
        <v>173</v>
      </c>
      <c r="E19" s="7"/>
      <c r="F19" s="39">
        <f>F20</f>
        <v>0</v>
      </c>
      <c r="G19" s="39">
        <f>G20</f>
        <v>0</v>
      </c>
      <c r="H19" s="39">
        <f>H20</f>
        <v>0</v>
      </c>
      <c r="I19" s="59">
        <f>I20</f>
        <v>0</v>
      </c>
    </row>
    <row r="20" spans="1:9" s="30" customFormat="1" ht="37.5" hidden="1">
      <c r="A20" s="57" t="s">
        <v>125</v>
      </c>
      <c r="B20" s="28" t="s">
        <v>3</v>
      </c>
      <c r="C20" s="29" t="s">
        <v>5</v>
      </c>
      <c r="D20" s="29" t="s">
        <v>173</v>
      </c>
      <c r="E20" s="29" t="s">
        <v>20</v>
      </c>
      <c r="F20" s="35">
        <f>SUM(G20:I20)</f>
        <v>0</v>
      </c>
      <c r="G20" s="36"/>
      <c r="H20" s="36"/>
      <c r="I20" s="58"/>
    </row>
    <row r="21" spans="1:9" s="5" customFormat="1" ht="37.5">
      <c r="A21" s="55" t="s">
        <v>62</v>
      </c>
      <c r="B21" s="4" t="s">
        <v>3</v>
      </c>
      <c r="C21" s="7" t="s">
        <v>5</v>
      </c>
      <c r="D21" s="7" t="s">
        <v>174</v>
      </c>
      <c r="E21" s="7"/>
      <c r="F21" s="39">
        <f>F22</f>
        <v>1320</v>
      </c>
      <c r="G21" s="39">
        <f>G22</f>
        <v>1320</v>
      </c>
      <c r="H21" s="39">
        <f>H22</f>
        <v>0</v>
      </c>
      <c r="I21" s="59">
        <f>I22</f>
        <v>0</v>
      </c>
    </row>
    <row r="22" spans="1:9" s="30" customFormat="1" ht="37.5">
      <c r="A22" s="57" t="s">
        <v>125</v>
      </c>
      <c r="B22" s="28" t="s">
        <v>3</v>
      </c>
      <c r="C22" s="29" t="s">
        <v>5</v>
      </c>
      <c r="D22" s="29" t="s">
        <v>174</v>
      </c>
      <c r="E22" s="29" t="s">
        <v>20</v>
      </c>
      <c r="F22" s="35">
        <f>SUM(G22:I22)</f>
        <v>1320</v>
      </c>
      <c r="G22" s="36">
        <v>1320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24772.100000000002</v>
      </c>
      <c r="G23" s="43">
        <f>SUM(G24)</f>
        <v>24267.100000000002</v>
      </c>
      <c r="H23" s="43">
        <f>SUM(H24)</f>
        <v>0</v>
      </c>
      <c r="I23" s="54">
        <f>SUM(I24)</f>
        <v>505</v>
      </c>
    </row>
    <row r="24" spans="1:9" s="15" customFormat="1" ht="75">
      <c r="A24" s="53" t="s">
        <v>58</v>
      </c>
      <c r="B24" s="13" t="s">
        <v>3</v>
      </c>
      <c r="C24" s="14" t="s">
        <v>7</v>
      </c>
      <c r="D24" s="14" t="s">
        <v>170</v>
      </c>
      <c r="E24" s="14"/>
      <c r="F24" s="43">
        <f>SUM(F25,F27,F29,F31)</f>
        <v>24772.100000000002</v>
      </c>
      <c r="G24" s="43">
        <f>SUM(G25,G27,G29,G31)</f>
        <v>24267.100000000002</v>
      </c>
      <c r="H24" s="43">
        <f>SUM(H25,H27,H29,H31)</f>
        <v>0</v>
      </c>
      <c r="I24" s="54">
        <f>SUM(I25,I27,I29,I31)</f>
        <v>505</v>
      </c>
    </row>
    <row r="25" spans="1:9" s="5" customFormat="1" ht="18.75">
      <c r="A25" s="55" t="s">
        <v>60</v>
      </c>
      <c r="B25" s="4" t="s">
        <v>3</v>
      </c>
      <c r="C25" s="7" t="s">
        <v>7</v>
      </c>
      <c r="D25" s="7" t="s">
        <v>172</v>
      </c>
      <c r="E25" s="7"/>
      <c r="F25" s="42">
        <f>F26</f>
        <v>23690.9</v>
      </c>
      <c r="G25" s="42">
        <f>G26</f>
        <v>23690.9</v>
      </c>
      <c r="H25" s="42">
        <f>H26</f>
        <v>0</v>
      </c>
      <c r="I25" s="56">
        <f>I26</f>
        <v>0</v>
      </c>
    </row>
    <row r="26" spans="1:9" s="30" customFormat="1" ht="37.5">
      <c r="A26" s="57" t="s">
        <v>125</v>
      </c>
      <c r="B26" s="28" t="s">
        <v>3</v>
      </c>
      <c r="C26" s="29" t="s">
        <v>7</v>
      </c>
      <c r="D26" s="29" t="s">
        <v>172</v>
      </c>
      <c r="E26" s="29" t="s">
        <v>20</v>
      </c>
      <c r="F26" s="35">
        <f>SUM(G26:I26)</f>
        <v>23690.9</v>
      </c>
      <c r="G26" s="36">
        <v>23690.9</v>
      </c>
      <c r="H26" s="36"/>
      <c r="I26" s="58"/>
    </row>
    <row r="27" spans="1:9" s="5" customFormat="1" ht="36.75" customHeight="1">
      <c r="A27" s="55" t="s">
        <v>322</v>
      </c>
      <c r="B27" s="4" t="s">
        <v>3</v>
      </c>
      <c r="C27" s="7" t="s">
        <v>7</v>
      </c>
      <c r="D27" s="7" t="s">
        <v>295</v>
      </c>
      <c r="E27" s="7"/>
      <c r="F27" s="42">
        <f>F28</f>
        <v>504</v>
      </c>
      <c r="G27" s="42">
        <f>G28</f>
        <v>0</v>
      </c>
      <c r="H27" s="42">
        <f>H28</f>
        <v>0</v>
      </c>
      <c r="I27" s="56">
        <f>I28</f>
        <v>504</v>
      </c>
    </row>
    <row r="28" spans="1:9" s="30" customFormat="1" ht="37.5">
      <c r="A28" s="57" t="s">
        <v>125</v>
      </c>
      <c r="B28" s="40" t="s">
        <v>3</v>
      </c>
      <c r="C28" s="37" t="s">
        <v>7</v>
      </c>
      <c r="D28" s="37" t="s">
        <v>295</v>
      </c>
      <c r="E28" s="37" t="s">
        <v>20</v>
      </c>
      <c r="F28" s="35">
        <f>SUM(G28:I28)</f>
        <v>504</v>
      </c>
      <c r="G28" s="36"/>
      <c r="H28" s="36"/>
      <c r="I28" s="58">
        <v>504</v>
      </c>
    </row>
    <row r="29" spans="1:9" s="5" customFormat="1" ht="37.5" customHeight="1">
      <c r="A29" s="55" t="s">
        <v>323</v>
      </c>
      <c r="B29" s="4" t="s">
        <v>3</v>
      </c>
      <c r="C29" s="7" t="s">
        <v>7</v>
      </c>
      <c r="D29" s="7" t="s">
        <v>297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125</v>
      </c>
      <c r="B30" s="40" t="s">
        <v>3</v>
      </c>
      <c r="C30" s="37" t="s">
        <v>7</v>
      </c>
      <c r="D30" s="37" t="s">
        <v>297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365</v>
      </c>
      <c r="B31" s="4" t="s">
        <v>3</v>
      </c>
      <c r="C31" s="7" t="s">
        <v>7</v>
      </c>
      <c r="D31" s="7" t="s">
        <v>366</v>
      </c>
      <c r="E31" s="7"/>
      <c r="F31" s="42">
        <f>F32</f>
        <v>576.2</v>
      </c>
      <c r="G31" s="42">
        <f>G32</f>
        <v>576.2</v>
      </c>
      <c r="H31" s="42">
        <f>H32</f>
        <v>0</v>
      </c>
      <c r="I31" s="56">
        <f>I32</f>
        <v>0</v>
      </c>
    </row>
    <row r="32" spans="1:9" s="30" customFormat="1" ht="37.5">
      <c r="A32" s="57" t="s">
        <v>125</v>
      </c>
      <c r="B32" s="40" t="s">
        <v>3</v>
      </c>
      <c r="C32" s="37" t="s">
        <v>7</v>
      </c>
      <c r="D32" s="37" t="s">
        <v>366</v>
      </c>
      <c r="E32" s="37" t="s">
        <v>20</v>
      </c>
      <c r="F32" s="35">
        <f>SUM(G32:I32)</f>
        <v>576.2</v>
      </c>
      <c r="G32" s="36">
        <v>576.2</v>
      </c>
      <c r="H32" s="36"/>
      <c r="I32" s="58"/>
    </row>
    <row r="33" spans="1:9" s="15" customFormat="1" ht="18" customHeight="1" hidden="1">
      <c r="A33" s="53" t="s">
        <v>127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0</v>
      </c>
      <c r="G33" s="43">
        <f t="shared" si="1"/>
        <v>0</v>
      </c>
      <c r="H33" s="43">
        <f t="shared" si="1"/>
        <v>0</v>
      </c>
      <c r="I33" s="54">
        <f t="shared" si="1"/>
        <v>0</v>
      </c>
    </row>
    <row r="34" spans="1:9" s="31" customFormat="1" ht="37.5" hidden="1">
      <c r="A34" s="53" t="s">
        <v>128</v>
      </c>
      <c r="B34" s="13" t="s">
        <v>3</v>
      </c>
      <c r="C34" s="14" t="s">
        <v>8</v>
      </c>
      <c r="D34" s="14" t="s">
        <v>175</v>
      </c>
      <c r="E34" s="14"/>
      <c r="F34" s="43">
        <f t="shared" si="1"/>
        <v>0</v>
      </c>
      <c r="G34" s="43">
        <f t="shared" si="1"/>
        <v>0</v>
      </c>
      <c r="H34" s="43">
        <f t="shared" si="1"/>
        <v>0</v>
      </c>
      <c r="I34" s="54">
        <f t="shared" si="1"/>
        <v>0</v>
      </c>
    </row>
    <row r="35" spans="1:9" s="8" customFormat="1" ht="57" customHeight="1" hidden="1">
      <c r="A35" s="60" t="s">
        <v>129</v>
      </c>
      <c r="B35" s="9" t="s">
        <v>3</v>
      </c>
      <c r="C35" s="10" t="s">
        <v>8</v>
      </c>
      <c r="D35" s="10" t="s">
        <v>176</v>
      </c>
      <c r="E35" s="10"/>
      <c r="F35" s="39">
        <f>F36</f>
        <v>0</v>
      </c>
      <c r="G35" s="39">
        <f t="shared" si="1"/>
        <v>0</v>
      </c>
      <c r="H35" s="39">
        <f t="shared" si="1"/>
        <v>0</v>
      </c>
      <c r="I35" s="59">
        <f t="shared" si="1"/>
        <v>0</v>
      </c>
    </row>
    <row r="36" spans="1:9" s="8" customFormat="1" ht="57" customHeight="1" hidden="1">
      <c r="A36" s="60" t="s">
        <v>129</v>
      </c>
      <c r="B36" s="9" t="s">
        <v>3</v>
      </c>
      <c r="C36" s="10" t="s">
        <v>8</v>
      </c>
      <c r="D36" s="10" t="s">
        <v>296</v>
      </c>
      <c r="E36" s="10"/>
      <c r="F36" s="39">
        <f>SUM(F37:F38)</f>
        <v>0</v>
      </c>
      <c r="G36" s="39">
        <f>SUM(G37:G38)</f>
        <v>0</v>
      </c>
      <c r="H36" s="39">
        <f>SUM(H37:H38)</f>
        <v>0</v>
      </c>
      <c r="I36" s="59">
        <f>SUM(I37:I38)</f>
        <v>0</v>
      </c>
    </row>
    <row r="37" spans="1:9" s="32" customFormat="1" ht="18.75" hidden="1">
      <c r="A37" s="57" t="s">
        <v>158</v>
      </c>
      <c r="B37" s="28" t="s">
        <v>3</v>
      </c>
      <c r="C37" s="29" t="s">
        <v>8</v>
      </c>
      <c r="D37" s="29" t="s">
        <v>296</v>
      </c>
      <c r="E37" s="29" t="s">
        <v>157</v>
      </c>
      <c r="F37" s="35">
        <f>SUM(G37:I37)</f>
        <v>0</v>
      </c>
      <c r="G37" s="36"/>
      <c r="H37" s="36"/>
      <c r="I37" s="58"/>
    </row>
    <row r="38" spans="1:9" s="32" customFormat="1" ht="37.5" hidden="1">
      <c r="A38" s="57" t="s">
        <v>125</v>
      </c>
      <c r="B38" s="28" t="s">
        <v>3</v>
      </c>
      <c r="C38" s="29" t="s">
        <v>8</v>
      </c>
      <c r="D38" s="29" t="s">
        <v>296</v>
      </c>
      <c r="E38" s="29" t="s">
        <v>20</v>
      </c>
      <c r="F38" s="35">
        <f>SUM(G38:I38)</f>
        <v>0</v>
      </c>
      <c r="G38" s="36"/>
      <c r="H38" s="36"/>
      <c r="I38" s="58"/>
    </row>
    <row r="39" spans="1:9" s="15" customFormat="1" ht="56.25">
      <c r="A39" s="53" t="s">
        <v>374</v>
      </c>
      <c r="B39" s="13" t="s">
        <v>3</v>
      </c>
      <c r="C39" s="14" t="s">
        <v>9</v>
      </c>
      <c r="D39" s="14"/>
      <c r="E39" s="14"/>
      <c r="F39" s="43">
        <f>F40</f>
        <v>8582</v>
      </c>
      <c r="G39" s="43">
        <f>G40</f>
        <v>8582</v>
      </c>
      <c r="H39" s="43">
        <f>H40</f>
        <v>0</v>
      </c>
      <c r="I39" s="54">
        <f>I40</f>
        <v>0</v>
      </c>
    </row>
    <row r="40" spans="1:9" s="32" customFormat="1" ht="75">
      <c r="A40" s="53" t="s">
        <v>58</v>
      </c>
      <c r="B40" s="13" t="s">
        <v>3</v>
      </c>
      <c r="C40" s="14" t="s">
        <v>9</v>
      </c>
      <c r="D40" s="14" t="s">
        <v>375</v>
      </c>
      <c r="E40" s="29"/>
      <c r="F40" s="43">
        <f>F41+F43</f>
        <v>8582</v>
      </c>
      <c r="G40" s="43">
        <f>G41+G43</f>
        <v>8582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60</v>
      </c>
      <c r="B41" s="28" t="s">
        <v>3</v>
      </c>
      <c r="C41" s="29" t="s">
        <v>376</v>
      </c>
      <c r="D41" s="29" t="s">
        <v>377</v>
      </c>
      <c r="E41" s="29"/>
      <c r="F41" s="35">
        <f>F42</f>
        <v>7238</v>
      </c>
      <c r="G41" s="35">
        <f>G42</f>
        <v>7238</v>
      </c>
      <c r="H41" s="35">
        <f>H42</f>
        <v>0</v>
      </c>
      <c r="I41" s="61">
        <f>I42</f>
        <v>0</v>
      </c>
    </row>
    <row r="42" spans="1:9" s="32" customFormat="1" ht="37.5">
      <c r="A42" s="57" t="s">
        <v>125</v>
      </c>
      <c r="B42" s="28" t="s">
        <v>3</v>
      </c>
      <c r="C42" s="29" t="s">
        <v>9</v>
      </c>
      <c r="D42" s="29" t="s">
        <v>377</v>
      </c>
      <c r="E42" s="29" t="s">
        <v>20</v>
      </c>
      <c r="F42" s="35">
        <f>G42+H42+I42</f>
        <v>7238</v>
      </c>
      <c r="G42" s="36">
        <f>1203+6035</f>
        <v>7238</v>
      </c>
      <c r="H42" s="36"/>
      <c r="I42" s="58"/>
    </row>
    <row r="43" spans="1:9" s="15" customFormat="1" ht="37.5">
      <c r="A43" s="53" t="s">
        <v>378</v>
      </c>
      <c r="B43" s="13" t="s">
        <v>3</v>
      </c>
      <c r="C43" s="14" t="s">
        <v>9</v>
      </c>
      <c r="D43" s="14" t="s">
        <v>379</v>
      </c>
      <c r="E43" s="14"/>
      <c r="F43" s="43">
        <f>F44</f>
        <v>1344</v>
      </c>
      <c r="G43" s="43">
        <f>G44</f>
        <v>1344</v>
      </c>
      <c r="H43" s="43">
        <f>H44</f>
        <v>0</v>
      </c>
      <c r="I43" s="54">
        <f>I44</f>
        <v>0</v>
      </c>
    </row>
    <row r="44" spans="1:9" s="30" customFormat="1" ht="37.5">
      <c r="A44" s="57" t="s">
        <v>125</v>
      </c>
      <c r="B44" s="28" t="s">
        <v>3</v>
      </c>
      <c r="C44" s="29" t="s">
        <v>9</v>
      </c>
      <c r="D44" s="29" t="s">
        <v>379</v>
      </c>
      <c r="E44" s="29" t="s">
        <v>20</v>
      </c>
      <c r="F44" s="35">
        <f>G44+H44+I44</f>
        <v>1344</v>
      </c>
      <c r="G44" s="36">
        <v>1344</v>
      </c>
      <c r="H44" s="36"/>
      <c r="I44" s="58"/>
    </row>
    <row r="45" spans="1:9" s="30" customFormat="1" ht="29.25" customHeight="1">
      <c r="A45" s="91" t="s">
        <v>442</v>
      </c>
      <c r="B45" s="13" t="s">
        <v>3</v>
      </c>
      <c r="C45" s="14" t="s">
        <v>10</v>
      </c>
      <c r="D45" s="14"/>
      <c r="E45" s="14"/>
      <c r="F45" s="43">
        <f>F46</f>
        <v>174.5</v>
      </c>
      <c r="G45" s="43">
        <f>G46</f>
        <v>174.5</v>
      </c>
      <c r="H45" s="43">
        <f>H46</f>
        <v>0</v>
      </c>
      <c r="I45" s="54">
        <f>I46</f>
        <v>0</v>
      </c>
    </row>
    <row r="46" spans="1:9" s="30" customFormat="1" ht="75">
      <c r="A46" s="53" t="s">
        <v>58</v>
      </c>
      <c r="B46" s="13" t="s">
        <v>3</v>
      </c>
      <c r="C46" s="14" t="s">
        <v>10</v>
      </c>
      <c r="D46" s="14" t="s">
        <v>375</v>
      </c>
      <c r="E46" s="29"/>
      <c r="F46" s="43">
        <f>F47+F49</f>
        <v>174.5</v>
      </c>
      <c r="G46" s="43">
        <f>G47+G49</f>
        <v>174.5</v>
      </c>
      <c r="H46" s="43">
        <f>H47+H49</f>
        <v>0</v>
      </c>
      <c r="I46" s="54">
        <f>I47+I49</f>
        <v>0</v>
      </c>
    </row>
    <row r="47" spans="1:9" s="30" customFormat="1" ht="18.75">
      <c r="A47" s="57" t="s">
        <v>60</v>
      </c>
      <c r="B47" s="28" t="s">
        <v>3</v>
      </c>
      <c r="C47" s="29" t="s">
        <v>10</v>
      </c>
      <c r="D47" s="29" t="s">
        <v>377</v>
      </c>
      <c r="E47" s="29"/>
      <c r="F47" s="35">
        <f>F48</f>
        <v>174.5</v>
      </c>
      <c r="G47" s="35">
        <f>G48</f>
        <v>174.5</v>
      </c>
      <c r="H47" s="35">
        <f>H48</f>
        <v>0</v>
      </c>
      <c r="I47" s="61">
        <f>I48</f>
        <v>0</v>
      </c>
    </row>
    <row r="48" spans="1:9" s="30" customFormat="1" ht="37.5">
      <c r="A48" s="57" t="s">
        <v>125</v>
      </c>
      <c r="B48" s="28" t="s">
        <v>3</v>
      </c>
      <c r="C48" s="29" t="s">
        <v>10</v>
      </c>
      <c r="D48" s="29" t="s">
        <v>377</v>
      </c>
      <c r="E48" s="29" t="s">
        <v>20</v>
      </c>
      <c r="F48" s="35">
        <f>G48+H48+I48</f>
        <v>174.5</v>
      </c>
      <c r="G48" s="36">
        <v>174.5</v>
      </c>
      <c r="H48" s="36"/>
      <c r="I48" s="58"/>
    </row>
    <row r="49" spans="1:9" s="15" customFormat="1" ht="37.5">
      <c r="A49" s="53" t="s">
        <v>31</v>
      </c>
      <c r="B49" s="13" t="s">
        <v>3</v>
      </c>
      <c r="C49" s="14" t="s">
        <v>14</v>
      </c>
      <c r="D49" s="14"/>
      <c r="E49" s="14"/>
      <c r="F49" s="43">
        <f aca="true" t="shared" si="2" ref="F49:I51">F50</f>
        <v>0</v>
      </c>
      <c r="G49" s="43">
        <f t="shared" si="2"/>
        <v>0</v>
      </c>
      <c r="H49" s="43">
        <f t="shared" si="2"/>
        <v>0</v>
      </c>
      <c r="I49" s="54">
        <f t="shared" si="2"/>
        <v>0</v>
      </c>
    </row>
    <row r="50" spans="1:9" s="15" customFormat="1" ht="26.25" customHeight="1">
      <c r="A50" s="53" t="s">
        <v>63</v>
      </c>
      <c r="B50" s="13" t="s">
        <v>3</v>
      </c>
      <c r="C50" s="14" t="s">
        <v>14</v>
      </c>
      <c r="D50" s="14" t="s">
        <v>177</v>
      </c>
      <c r="E50" s="14"/>
      <c r="F50" s="43">
        <f t="shared" si="2"/>
        <v>0</v>
      </c>
      <c r="G50" s="43">
        <f t="shared" si="2"/>
        <v>0</v>
      </c>
      <c r="H50" s="43">
        <f t="shared" si="2"/>
        <v>0</v>
      </c>
      <c r="I50" s="54">
        <f t="shared" si="2"/>
        <v>0</v>
      </c>
    </row>
    <row r="51" spans="1:9" s="5" customFormat="1" ht="18.75">
      <c r="A51" s="55" t="s">
        <v>64</v>
      </c>
      <c r="B51" s="4" t="s">
        <v>3</v>
      </c>
      <c r="C51" s="7" t="s">
        <v>14</v>
      </c>
      <c r="D51" s="7" t="s">
        <v>178</v>
      </c>
      <c r="E51" s="7"/>
      <c r="F51" s="42">
        <f t="shared" si="2"/>
        <v>0</v>
      </c>
      <c r="G51" s="42">
        <f t="shared" si="2"/>
        <v>0</v>
      </c>
      <c r="H51" s="42">
        <f t="shared" si="2"/>
        <v>0</v>
      </c>
      <c r="I51" s="56">
        <f t="shared" si="2"/>
        <v>0</v>
      </c>
    </row>
    <row r="52" spans="1:9" s="30" customFormat="1" ht="18.75">
      <c r="A52" s="57" t="s">
        <v>122</v>
      </c>
      <c r="B52" s="28" t="s">
        <v>3</v>
      </c>
      <c r="C52" s="29" t="s">
        <v>14</v>
      </c>
      <c r="D52" s="29" t="s">
        <v>178</v>
      </c>
      <c r="E52" s="29" t="s">
        <v>21</v>
      </c>
      <c r="F52" s="35">
        <f>SUM(G52:I52)</f>
        <v>0</v>
      </c>
      <c r="G52" s="36"/>
      <c r="H52" s="36"/>
      <c r="I52" s="58"/>
    </row>
    <row r="53" spans="1:9" s="15" customFormat="1" ht="18.75">
      <c r="A53" s="53" t="s">
        <v>32</v>
      </c>
      <c r="B53" s="13" t="s">
        <v>3</v>
      </c>
      <c r="C53" s="14" t="s">
        <v>11</v>
      </c>
      <c r="D53" s="14"/>
      <c r="E53" s="14"/>
      <c r="F53" s="43">
        <f aca="true" t="shared" si="3" ref="F53:I55">F54</f>
        <v>4100</v>
      </c>
      <c r="G53" s="43">
        <f t="shared" si="3"/>
        <v>4100</v>
      </c>
      <c r="H53" s="43">
        <f t="shared" si="3"/>
        <v>0</v>
      </c>
      <c r="I53" s="54">
        <f t="shared" si="3"/>
        <v>0</v>
      </c>
    </row>
    <row r="54" spans="1:9" s="15" customFormat="1" ht="18.75">
      <c r="A54" s="53" t="s">
        <v>32</v>
      </c>
      <c r="B54" s="13" t="s">
        <v>3</v>
      </c>
      <c r="C54" s="14" t="s">
        <v>11</v>
      </c>
      <c r="D54" s="14" t="s">
        <v>179</v>
      </c>
      <c r="E54" s="14"/>
      <c r="F54" s="43">
        <f>SUM(F55,F57)</f>
        <v>4100</v>
      </c>
      <c r="G54" s="43">
        <f>SUM(G55,G57)</f>
        <v>4100</v>
      </c>
      <c r="H54" s="43">
        <f>SUM(H55,H57)</f>
        <v>0</v>
      </c>
      <c r="I54" s="54">
        <f>SUM(I55,I57)</f>
        <v>0</v>
      </c>
    </row>
    <row r="55" spans="1:9" s="5" customFormat="1" ht="18.75">
      <c r="A55" s="55" t="s">
        <v>65</v>
      </c>
      <c r="B55" s="4" t="s">
        <v>3</v>
      </c>
      <c r="C55" s="7" t="s">
        <v>11</v>
      </c>
      <c r="D55" s="7" t="s">
        <v>180</v>
      </c>
      <c r="E55" s="7"/>
      <c r="F55" s="42">
        <f t="shared" si="3"/>
        <v>4100</v>
      </c>
      <c r="G55" s="42">
        <f t="shared" si="3"/>
        <v>4100</v>
      </c>
      <c r="H55" s="42">
        <f t="shared" si="3"/>
        <v>0</v>
      </c>
      <c r="I55" s="56">
        <f t="shared" si="3"/>
        <v>0</v>
      </c>
    </row>
    <row r="56" spans="1:9" s="30" customFormat="1" ht="18.75">
      <c r="A56" s="57" t="s">
        <v>122</v>
      </c>
      <c r="B56" s="28" t="s">
        <v>3</v>
      </c>
      <c r="C56" s="29" t="s">
        <v>11</v>
      </c>
      <c r="D56" s="29" t="s">
        <v>180</v>
      </c>
      <c r="E56" s="29" t="s">
        <v>21</v>
      </c>
      <c r="F56" s="35">
        <f>SUM(G56:I56)</f>
        <v>4100</v>
      </c>
      <c r="G56" s="36">
        <v>4100</v>
      </c>
      <c r="H56" s="36"/>
      <c r="I56" s="58"/>
    </row>
    <row r="57" spans="1:9" s="5" customFormat="1" ht="56.25" hidden="1">
      <c r="A57" s="55" t="s">
        <v>66</v>
      </c>
      <c r="B57" s="4" t="s">
        <v>3</v>
      </c>
      <c r="C57" s="7" t="s">
        <v>11</v>
      </c>
      <c r="D57" s="7" t="s">
        <v>181</v>
      </c>
      <c r="E57" s="7" t="s">
        <v>19</v>
      </c>
      <c r="F57" s="39">
        <f>F58</f>
        <v>0</v>
      </c>
      <c r="G57" s="39">
        <f>G58</f>
        <v>0</v>
      </c>
      <c r="H57" s="39">
        <f>H58</f>
        <v>0</v>
      </c>
      <c r="I57" s="59">
        <f>I58</f>
        <v>0</v>
      </c>
    </row>
    <row r="58" spans="1:9" s="30" customFormat="1" ht="15.75" customHeight="1" hidden="1">
      <c r="A58" s="57" t="s">
        <v>122</v>
      </c>
      <c r="B58" s="28" t="s">
        <v>3</v>
      </c>
      <c r="C58" s="29" t="s">
        <v>11</v>
      </c>
      <c r="D58" s="29" t="s">
        <v>181</v>
      </c>
      <c r="E58" s="29" t="s">
        <v>21</v>
      </c>
      <c r="F58" s="35">
        <f>SUM(G58:I58)</f>
        <v>0</v>
      </c>
      <c r="G58" s="36"/>
      <c r="H58" s="36"/>
      <c r="I58" s="58"/>
    </row>
    <row r="59" spans="1:9" s="15" customFormat="1" ht="18.75">
      <c r="A59" s="53" t="s">
        <v>33</v>
      </c>
      <c r="B59" s="13" t="s">
        <v>3</v>
      </c>
      <c r="C59" s="14" t="s">
        <v>22</v>
      </c>
      <c r="D59" s="14"/>
      <c r="E59" s="14"/>
      <c r="F59" s="43">
        <f>SUM(F60,F63,F66,F69,F71)</f>
        <v>13465</v>
      </c>
      <c r="G59" s="43">
        <f>SUM(G60,G63,G66,G69,G71)</f>
        <v>13465</v>
      </c>
      <c r="H59" s="43">
        <f>SUM(H60,H63,H66,H69,H71)</f>
        <v>0</v>
      </c>
      <c r="I59" s="54">
        <f>SUM(I60,I63,I66,I69,I71)</f>
        <v>0</v>
      </c>
    </row>
    <row r="60" spans="1:9" s="15" customFormat="1" ht="75" hidden="1">
      <c r="A60" s="53" t="s">
        <v>58</v>
      </c>
      <c r="B60" s="13" t="s">
        <v>3</v>
      </c>
      <c r="C60" s="14" t="s">
        <v>22</v>
      </c>
      <c r="D60" s="14" t="s">
        <v>170</v>
      </c>
      <c r="E60" s="14"/>
      <c r="F60" s="43">
        <f aca="true" t="shared" si="4" ref="F60:I61">F61</f>
        <v>0</v>
      </c>
      <c r="G60" s="43">
        <f t="shared" si="4"/>
        <v>0</v>
      </c>
      <c r="H60" s="43">
        <f t="shared" si="4"/>
        <v>0</v>
      </c>
      <c r="I60" s="54">
        <f t="shared" si="4"/>
        <v>0</v>
      </c>
    </row>
    <row r="61" spans="1:9" s="5" customFormat="1" ht="20.25" customHeight="1" hidden="1">
      <c r="A61" s="55" t="s">
        <v>159</v>
      </c>
      <c r="B61" s="4" t="s">
        <v>3</v>
      </c>
      <c r="C61" s="7" t="s">
        <v>22</v>
      </c>
      <c r="D61" s="7" t="s">
        <v>172</v>
      </c>
      <c r="E61" s="7"/>
      <c r="F61" s="39">
        <f t="shared" si="4"/>
        <v>0</v>
      </c>
      <c r="G61" s="39">
        <f t="shared" si="4"/>
        <v>0</v>
      </c>
      <c r="H61" s="39">
        <f t="shared" si="4"/>
        <v>0</v>
      </c>
      <c r="I61" s="59">
        <f t="shared" si="4"/>
        <v>0</v>
      </c>
    </row>
    <row r="62" spans="1:9" s="30" customFormat="1" ht="37.5" hidden="1">
      <c r="A62" s="57" t="s">
        <v>125</v>
      </c>
      <c r="B62" s="28" t="s">
        <v>3</v>
      </c>
      <c r="C62" s="29" t="s">
        <v>22</v>
      </c>
      <c r="D62" s="29" t="s">
        <v>172</v>
      </c>
      <c r="E62" s="29" t="s">
        <v>20</v>
      </c>
      <c r="F62" s="35">
        <f>SUM(G62:I62)</f>
        <v>0</v>
      </c>
      <c r="G62" s="36"/>
      <c r="H62" s="36"/>
      <c r="I62" s="58"/>
    </row>
    <row r="63" spans="1:9" s="15" customFormat="1" ht="63" customHeight="1">
      <c r="A63" s="53" t="s">
        <v>67</v>
      </c>
      <c r="B63" s="13" t="s">
        <v>3</v>
      </c>
      <c r="C63" s="14" t="s">
        <v>22</v>
      </c>
      <c r="D63" s="14" t="s">
        <v>182</v>
      </c>
      <c r="E63" s="14"/>
      <c r="F63" s="43">
        <f aca="true" t="shared" si="5" ref="F63:I64">F64</f>
        <v>308</v>
      </c>
      <c r="G63" s="43">
        <f t="shared" si="5"/>
        <v>308</v>
      </c>
      <c r="H63" s="43">
        <f t="shared" si="5"/>
        <v>0</v>
      </c>
      <c r="I63" s="54">
        <f t="shared" si="5"/>
        <v>0</v>
      </c>
    </row>
    <row r="64" spans="1:9" s="5" customFormat="1" ht="56.25">
      <c r="A64" s="55" t="s">
        <v>68</v>
      </c>
      <c r="B64" s="4" t="s">
        <v>3</v>
      </c>
      <c r="C64" s="7" t="s">
        <v>22</v>
      </c>
      <c r="D64" s="7" t="s">
        <v>183</v>
      </c>
      <c r="E64" s="7"/>
      <c r="F64" s="39">
        <f t="shared" si="5"/>
        <v>308</v>
      </c>
      <c r="G64" s="39">
        <f t="shared" si="5"/>
        <v>308</v>
      </c>
      <c r="H64" s="39">
        <f t="shared" si="5"/>
        <v>0</v>
      </c>
      <c r="I64" s="59">
        <f t="shared" si="5"/>
        <v>0</v>
      </c>
    </row>
    <row r="65" spans="1:9" s="30" customFormat="1" ht="37.5">
      <c r="A65" s="57" t="s">
        <v>125</v>
      </c>
      <c r="B65" s="28" t="s">
        <v>3</v>
      </c>
      <c r="C65" s="29" t="s">
        <v>22</v>
      </c>
      <c r="D65" s="29" t="s">
        <v>183</v>
      </c>
      <c r="E65" s="29" t="s">
        <v>20</v>
      </c>
      <c r="F65" s="35">
        <f>SUM(G65:I65)</f>
        <v>308</v>
      </c>
      <c r="G65" s="36">
        <v>308</v>
      </c>
      <c r="H65" s="36"/>
      <c r="I65" s="58"/>
    </row>
    <row r="66" spans="1:9" s="15" customFormat="1" ht="45" customHeight="1">
      <c r="A66" s="53" t="s">
        <v>69</v>
      </c>
      <c r="B66" s="13" t="s">
        <v>3</v>
      </c>
      <c r="C66" s="14" t="s">
        <v>22</v>
      </c>
      <c r="D66" s="14" t="s">
        <v>184</v>
      </c>
      <c r="E66" s="14"/>
      <c r="F66" s="43">
        <f>SUM(F67)</f>
        <v>3551.2</v>
      </c>
      <c r="G66" s="43">
        <f>SUM(G67)</f>
        <v>3551.2</v>
      </c>
      <c r="H66" s="43">
        <f>SUM(H67)</f>
        <v>0</v>
      </c>
      <c r="I66" s="54">
        <f>SUM(I67)</f>
        <v>0</v>
      </c>
    </row>
    <row r="67" spans="1:9" s="5" customFormat="1" ht="18.75">
      <c r="A67" s="55" t="s">
        <v>70</v>
      </c>
      <c r="B67" s="4" t="s">
        <v>3</v>
      </c>
      <c r="C67" s="7" t="s">
        <v>22</v>
      </c>
      <c r="D67" s="7" t="s">
        <v>185</v>
      </c>
      <c r="E67" s="7"/>
      <c r="F67" s="39">
        <f>F68</f>
        <v>3551.2</v>
      </c>
      <c r="G67" s="39">
        <f>G68</f>
        <v>3551.2</v>
      </c>
      <c r="H67" s="39">
        <f>H68</f>
        <v>0</v>
      </c>
      <c r="I67" s="59">
        <f>I68</f>
        <v>0</v>
      </c>
    </row>
    <row r="68" spans="1:9" s="30" customFormat="1" ht="37.5">
      <c r="A68" s="57" t="s">
        <v>125</v>
      </c>
      <c r="B68" s="28" t="s">
        <v>3</v>
      </c>
      <c r="C68" s="29" t="s">
        <v>22</v>
      </c>
      <c r="D68" s="29" t="s">
        <v>185</v>
      </c>
      <c r="E68" s="29" t="s">
        <v>20</v>
      </c>
      <c r="F68" s="35">
        <f>SUM(G68:I68)</f>
        <v>3551.2</v>
      </c>
      <c r="G68" s="36">
        <f>1885+960+706.2</f>
        <v>3551.2</v>
      </c>
      <c r="H68" s="36"/>
      <c r="I68" s="58"/>
    </row>
    <row r="69" spans="1:9" s="15" customFormat="1" ht="37.5">
      <c r="A69" s="53" t="s">
        <v>71</v>
      </c>
      <c r="B69" s="13" t="s">
        <v>3</v>
      </c>
      <c r="C69" s="14" t="s">
        <v>22</v>
      </c>
      <c r="D69" s="14" t="s">
        <v>343</v>
      </c>
      <c r="E69" s="14"/>
      <c r="F69" s="43">
        <f>F70</f>
        <v>9605.8</v>
      </c>
      <c r="G69" s="43">
        <f>G70</f>
        <v>9605.8</v>
      </c>
      <c r="H69" s="43">
        <f>H70</f>
        <v>0</v>
      </c>
      <c r="I69" s="54">
        <f>I70</f>
        <v>0</v>
      </c>
    </row>
    <row r="70" spans="1:9" s="30" customFormat="1" ht="18.75">
      <c r="A70" s="57" t="s">
        <v>119</v>
      </c>
      <c r="B70" s="28" t="s">
        <v>3</v>
      </c>
      <c r="C70" s="29" t="s">
        <v>22</v>
      </c>
      <c r="D70" s="29" t="s">
        <v>343</v>
      </c>
      <c r="E70" s="29" t="s">
        <v>23</v>
      </c>
      <c r="F70" s="35">
        <f>SUM(G70:I70)</f>
        <v>9605.8</v>
      </c>
      <c r="G70" s="36">
        <v>9605.8</v>
      </c>
      <c r="H70" s="36"/>
      <c r="I70" s="58"/>
    </row>
    <row r="71" spans="1:9" s="15" customFormat="1" ht="44.25" customHeight="1" hidden="1">
      <c r="A71" s="53" t="s">
        <v>360</v>
      </c>
      <c r="B71" s="13" t="s">
        <v>3</v>
      </c>
      <c r="C71" s="14" t="s">
        <v>22</v>
      </c>
      <c r="D71" s="14" t="s">
        <v>359</v>
      </c>
      <c r="E71" s="14"/>
      <c r="F71" s="43">
        <f aca="true" t="shared" si="6" ref="F71:I72">SUM(F72)</f>
        <v>0</v>
      </c>
      <c r="G71" s="43">
        <f t="shared" si="6"/>
        <v>0</v>
      </c>
      <c r="H71" s="43">
        <f t="shared" si="6"/>
        <v>0</v>
      </c>
      <c r="I71" s="54">
        <f t="shared" si="6"/>
        <v>0</v>
      </c>
    </row>
    <row r="72" spans="1:9" s="5" customFormat="1" ht="18.75" hidden="1">
      <c r="A72" s="55" t="s">
        <v>361</v>
      </c>
      <c r="B72" s="4" t="s">
        <v>3</v>
      </c>
      <c r="C72" s="7" t="s">
        <v>22</v>
      </c>
      <c r="D72" s="7" t="s">
        <v>362</v>
      </c>
      <c r="E72" s="7"/>
      <c r="F72" s="42">
        <f t="shared" si="6"/>
        <v>0</v>
      </c>
      <c r="G72" s="42">
        <f t="shared" si="6"/>
        <v>0</v>
      </c>
      <c r="H72" s="42">
        <f t="shared" si="6"/>
        <v>0</v>
      </c>
      <c r="I72" s="56">
        <f t="shared" si="6"/>
        <v>0</v>
      </c>
    </row>
    <row r="73" spans="1:9" s="30" customFormat="1" ht="18.75" hidden="1">
      <c r="A73" s="62" t="s">
        <v>158</v>
      </c>
      <c r="B73" s="28" t="s">
        <v>3</v>
      </c>
      <c r="C73" s="29" t="s">
        <v>22</v>
      </c>
      <c r="D73" s="29" t="s">
        <v>362</v>
      </c>
      <c r="E73" s="29" t="s">
        <v>157</v>
      </c>
      <c r="F73" s="35">
        <f>SUM(G73:I73)</f>
        <v>0</v>
      </c>
      <c r="G73" s="36"/>
      <c r="H73" s="36"/>
      <c r="I73" s="58"/>
    </row>
    <row r="74" spans="1:9" s="30" customFormat="1" ht="18.75" hidden="1">
      <c r="A74" s="62"/>
      <c r="B74" s="28"/>
      <c r="C74" s="29"/>
      <c r="D74" s="29"/>
      <c r="E74" s="29"/>
      <c r="F74" s="35"/>
      <c r="G74" s="36"/>
      <c r="H74" s="36"/>
      <c r="I74" s="58"/>
    </row>
    <row r="75" spans="1:9" s="6" customFormat="1" ht="44.25" customHeight="1">
      <c r="A75" s="51" t="s">
        <v>34</v>
      </c>
      <c r="B75" s="45"/>
      <c r="C75" s="46"/>
      <c r="D75" s="46"/>
      <c r="E75" s="46"/>
      <c r="F75" s="47">
        <f>F76+F102+F106</f>
        <v>9699</v>
      </c>
      <c r="G75" s="47">
        <f>G76+G102+G106</f>
        <v>2321</v>
      </c>
      <c r="H75" s="47">
        <f>H76+H102+H106</f>
        <v>0</v>
      </c>
      <c r="I75" s="52">
        <f>I76+I102+I106</f>
        <v>7378</v>
      </c>
    </row>
    <row r="76" spans="1:9" s="15" customFormat="1" ht="18.75">
      <c r="A76" s="53" t="s">
        <v>35</v>
      </c>
      <c r="B76" s="13" t="s">
        <v>5</v>
      </c>
      <c r="C76" s="14" t="s">
        <v>4</v>
      </c>
      <c r="D76" s="14"/>
      <c r="E76" s="14"/>
      <c r="F76" s="44">
        <f>SUM(F77,F95)</f>
        <v>8693</v>
      </c>
      <c r="G76" s="44">
        <f>SUM(G77,G95)</f>
        <v>1315</v>
      </c>
      <c r="H76" s="44">
        <f>SUM(H77,H95)</f>
        <v>0</v>
      </c>
      <c r="I76" s="63">
        <f>SUM(I77,I95)</f>
        <v>7378</v>
      </c>
    </row>
    <row r="77" spans="1:9" s="15" customFormat="1" ht="26.25" customHeight="1">
      <c r="A77" s="53" t="s">
        <v>74</v>
      </c>
      <c r="B77" s="13" t="s">
        <v>5</v>
      </c>
      <c r="C77" s="14" t="s">
        <v>4</v>
      </c>
      <c r="D77" s="14" t="s">
        <v>186</v>
      </c>
      <c r="E77" s="14"/>
      <c r="F77" s="43">
        <f>SUM(F78,F80,F83,F86,F89,F92)</f>
        <v>7378</v>
      </c>
      <c r="G77" s="43">
        <f>SUM(G78,G80,G83,G86,G89,G92)</f>
        <v>0</v>
      </c>
      <c r="H77" s="43">
        <f>SUM(H78,H80,H83,H86,H89,H92)</f>
        <v>0</v>
      </c>
      <c r="I77" s="54">
        <f>SUM(I78,I80,I83,I86,I89,I92)</f>
        <v>7378</v>
      </c>
    </row>
    <row r="78" spans="1:9" s="5" customFormat="1" ht="96.75" customHeight="1" hidden="1">
      <c r="A78" s="55" t="s">
        <v>130</v>
      </c>
      <c r="B78" s="4" t="s">
        <v>5</v>
      </c>
      <c r="C78" s="7" t="s">
        <v>4</v>
      </c>
      <c r="D78" s="7" t="s">
        <v>187</v>
      </c>
      <c r="E78" s="7"/>
      <c r="F78" s="39">
        <f>F79</f>
        <v>0</v>
      </c>
      <c r="G78" s="39">
        <f>G79</f>
        <v>0</v>
      </c>
      <c r="H78" s="39">
        <f>H79</f>
        <v>0</v>
      </c>
      <c r="I78" s="59">
        <f>I79</f>
        <v>0</v>
      </c>
    </row>
    <row r="79" spans="1:9" s="30" customFormat="1" ht="56.25" hidden="1">
      <c r="A79" s="57" t="s">
        <v>123</v>
      </c>
      <c r="B79" s="28" t="s">
        <v>5</v>
      </c>
      <c r="C79" s="29" t="s">
        <v>4</v>
      </c>
      <c r="D79" s="29" t="s">
        <v>298</v>
      </c>
      <c r="E79" s="29" t="s">
        <v>25</v>
      </c>
      <c r="F79" s="35">
        <f>SUM(G79:I79)</f>
        <v>0</v>
      </c>
      <c r="G79" s="36"/>
      <c r="H79" s="36"/>
      <c r="I79" s="58"/>
    </row>
    <row r="80" spans="1:9" s="5" customFormat="1" ht="18.75">
      <c r="A80" s="55" t="s">
        <v>75</v>
      </c>
      <c r="B80" s="4" t="s">
        <v>5</v>
      </c>
      <c r="C80" s="7" t="s">
        <v>4</v>
      </c>
      <c r="D80" s="7" t="s">
        <v>188</v>
      </c>
      <c r="E80" s="7"/>
      <c r="F80" s="39">
        <f>F81</f>
        <v>4308</v>
      </c>
      <c r="G80" s="39">
        <f aca="true" t="shared" si="7" ref="G80:I81">G81</f>
        <v>0</v>
      </c>
      <c r="H80" s="39">
        <f t="shared" si="7"/>
        <v>0</v>
      </c>
      <c r="I80" s="59">
        <f t="shared" si="7"/>
        <v>4308</v>
      </c>
    </row>
    <row r="81" spans="1:9" s="5" customFormat="1" ht="18.75">
      <c r="A81" s="55" t="s">
        <v>324</v>
      </c>
      <c r="B81" s="4" t="s">
        <v>5</v>
      </c>
      <c r="C81" s="7" t="s">
        <v>4</v>
      </c>
      <c r="D81" s="7" t="s">
        <v>299</v>
      </c>
      <c r="E81" s="7"/>
      <c r="F81" s="39">
        <f>F82</f>
        <v>4308</v>
      </c>
      <c r="G81" s="39">
        <f t="shared" si="7"/>
        <v>0</v>
      </c>
      <c r="H81" s="39">
        <f t="shared" si="7"/>
        <v>0</v>
      </c>
      <c r="I81" s="59">
        <f t="shared" si="7"/>
        <v>4308</v>
      </c>
    </row>
    <row r="82" spans="1:9" s="30" customFormat="1" ht="56.25">
      <c r="A82" s="57" t="s">
        <v>123</v>
      </c>
      <c r="B82" s="28" t="s">
        <v>5</v>
      </c>
      <c r="C82" s="29" t="s">
        <v>4</v>
      </c>
      <c r="D82" s="29" t="s">
        <v>299</v>
      </c>
      <c r="E82" s="29" t="s">
        <v>25</v>
      </c>
      <c r="F82" s="35">
        <f>SUM(G82:I82)</f>
        <v>4308</v>
      </c>
      <c r="G82" s="36"/>
      <c r="H82" s="36"/>
      <c r="I82" s="58">
        <v>4308</v>
      </c>
    </row>
    <row r="83" spans="1:9" s="5" customFormat="1" ht="37.5">
      <c r="A83" s="55" t="s">
        <v>76</v>
      </c>
      <c r="B83" s="4" t="s">
        <v>5</v>
      </c>
      <c r="C83" s="7" t="s">
        <v>4</v>
      </c>
      <c r="D83" s="7" t="s">
        <v>189</v>
      </c>
      <c r="E83" s="7"/>
      <c r="F83" s="39">
        <f>F84</f>
        <v>2658</v>
      </c>
      <c r="G83" s="39">
        <f aca="true" t="shared" si="8" ref="G83:I84">G84</f>
        <v>0</v>
      </c>
      <c r="H83" s="39">
        <f t="shared" si="8"/>
        <v>0</v>
      </c>
      <c r="I83" s="59">
        <f t="shared" si="8"/>
        <v>2658</v>
      </c>
    </row>
    <row r="84" spans="1:9" s="5" customFormat="1" ht="56.25">
      <c r="A84" s="55" t="s">
        <v>325</v>
      </c>
      <c r="B84" s="4" t="s">
        <v>5</v>
      </c>
      <c r="C84" s="7" t="s">
        <v>4</v>
      </c>
      <c r="D84" s="7" t="s">
        <v>300</v>
      </c>
      <c r="E84" s="7"/>
      <c r="F84" s="39">
        <f>F85</f>
        <v>2658</v>
      </c>
      <c r="G84" s="39">
        <f t="shared" si="8"/>
        <v>0</v>
      </c>
      <c r="H84" s="39">
        <f t="shared" si="8"/>
        <v>0</v>
      </c>
      <c r="I84" s="59">
        <f t="shared" si="8"/>
        <v>2658</v>
      </c>
    </row>
    <row r="85" spans="1:9" s="30" customFormat="1" ht="56.25">
      <c r="A85" s="57" t="s">
        <v>123</v>
      </c>
      <c r="B85" s="28" t="s">
        <v>5</v>
      </c>
      <c r="C85" s="29" t="s">
        <v>4</v>
      </c>
      <c r="D85" s="29" t="s">
        <v>300</v>
      </c>
      <c r="E85" s="29" t="s">
        <v>25</v>
      </c>
      <c r="F85" s="35">
        <f>SUM(G85:I85)</f>
        <v>2658</v>
      </c>
      <c r="G85" s="36"/>
      <c r="H85" s="36"/>
      <c r="I85" s="58">
        <v>2658</v>
      </c>
    </row>
    <row r="86" spans="1:9" s="5" customFormat="1" ht="18.75" hidden="1">
      <c r="A86" s="55" t="s">
        <v>77</v>
      </c>
      <c r="B86" s="4" t="s">
        <v>5</v>
      </c>
      <c r="C86" s="7" t="s">
        <v>4</v>
      </c>
      <c r="D86" s="7" t="s">
        <v>190</v>
      </c>
      <c r="E86" s="7"/>
      <c r="F86" s="39">
        <f>F87</f>
        <v>0</v>
      </c>
      <c r="G86" s="39">
        <f aca="true" t="shared" si="9" ref="G86:I87">G87</f>
        <v>0</v>
      </c>
      <c r="H86" s="39">
        <f t="shared" si="9"/>
        <v>0</v>
      </c>
      <c r="I86" s="59">
        <f t="shared" si="9"/>
        <v>0</v>
      </c>
    </row>
    <row r="87" spans="1:9" s="5" customFormat="1" ht="18.75" hidden="1">
      <c r="A87" s="55" t="s">
        <v>326</v>
      </c>
      <c r="B87" s="4" t="s">
        <v>5</v>
      </c>
      <c r="C87" s="7" t="s">
        <v>4</v>
      </c>
      <c r="D87" s="7" t="s">
        <v>301</v>
      </c>
      <c r="E87" s="7"/>
      <c r="F87" s="39">
        <f>F88</f>
        <v>0</v>
      </c>
      <c r="G87" s="39">
        <f t="shared" si="9"/>
        <v>0</v>
      </c>
      <c r="H87" s="39">
        <f t="shared" si="9"/>
        <v>0</v>
      </c>
      <c r="I87" s="59">
        <f t="shared" si="9"/>
        <v>0</v>
      </c>
    </row>
    <row r="88" spans="1:9" s="30" customFormat="1" ht="56.25" hidden="1">
      <c r="A88" s="57" t="s">
        <v>123</v>
      </c>
      <c r="B88" s="28" t="s">
        <v>5</v>
      </c>
      <c r="C88" s="29" t="s">
        <v>4</v>
      </c>
      <c r="D88" s="29" t="s">
        <v>301</v>
      </c>
      <c r="E88" s="29" t="s">
        <v>25</v>
      </c>
      <c r="F88" s="35">
        <f>SUM(G88:I88)</f>
        <v>0</v>
      </c>
      <c r="G88" s="36"/>
      <c r="H88" s="36"/>
      <c r="I88" s="58"/>
    </row>
    <row r="89" spans="1:9" s="5" customFormat="1" ht="18.75" hidden="1">
      <c r="A89" s="55" t="s">
        <v>78</v>
      </c>
      <c r="B89" s="4" t="s">
        <v>5</v>
      </c>
      <c r="C89" s="7" t="s">
        <v>4</v>
      </c>
      <c r="D89" s="7" t="s">
        <v>191</v>
      </c>
      <c r="E89" s="7"/>
      <c r="F89" s="39">
        <f>F90</f>
        <v>0</v>
      </c>
      <c r="G89" s="39">
        <f aca="true" t="shared" si="10" ref="G89:I90">G90</f>
        <v>0</v>
      </c>
      <c r="H89" s="39">
        <f t="shared" si="10"/>
        <v>0</v>
      </c>
      <c r="I89" s="59">
        <f t="shared" si="10"/>
        <v>0</v>
      </c>
    </row>
    <row r="90" spans="1:9" s="5" customFormat="1" ht="18.75" hidden="1">
      <c r="A90" s="55" t="s">
        <v>327</v>
      </c>
      <c r="B90" s="4" t="s">
        <v>5</v>
      </c>
      <c r="C90" s="7" t="s">
        <v>4</v>
      </c>
      <c r="D90" s="7" t="s">
        <v>302</v>
      </c>
      <c r="E90" s="7"/>
      <c r="F90" s="39">
        <f>F91</f>
        <v>0</v>
      </c>
      <c r="G90" s="39">
        <f t="shared" si="10"/>
        <v>0</v>
      </c>
      <c r="H90" s="39">
        <f t="shared" si="10"/>
        <v>0</v>
      </c>
      <c r="I90" s="59">
        <f t="shared" si="10"/>
        <v>0</v>
      </c>
    </row>
    <row r="91" spans="1:9" s="30" customFormat="1" ht="56.25" hidden="1">
      <c r="A91" s="57" t="s">
        <v>123</v>
      </c>
      <c r="B91" s="28" t="s">
        <v>5</v>
      </c>
      <c r="C91" s="29" t="s">
        <v>4</v>
      </c>
      <c r="D91" s="29" t="s">
        <v>302</v>
      </c>
      <c r="E91" s="29" t="s">
        <v>25</v>
      </c>
      <c r="F91" s="35">
        <f>SUM(G91:I91)</f>
        <v>0</v>
      </c>
      <c r="G91" s="36"/>
      <c r="H91" s="36"/>
      <c r="I91" s="58"/>
    </row>
    <row r="92" spans="1:9" s="5" customFormat="1" ht="56.25">
      <c r="A92" s="55" t="s">
        <v>79</v>
      </c>
      <c r="B92" s="4" t="s">
        <v>5</v>
      </c>
      <c r="C92" s="7" t="s">
        <v>4</v>
      </c>
      <c r="D92" s="7" t="s">
        <v>192</v>
      </c>
      <c r="E92" s="7"/>
      <c r="F92" s="39">
        <f>F93</f>
        <v>412</v>
      </c>
      <c r="G92" s="39">
        <f aca="true" t="shared" si="11" ref="G92:I93">G93</f>
        <v>0</v>
      </c>
      <c r="H92" s="39">
        <f t="shared" si="11"/>
        <v>0</v>
      </c>
      <c r="I92" s="59">
        <f t="shared" si="11"/>
        <v>412</v>
      </c>
    </row>
    <row r="93" spans="1:9" s="5" customFormat="1" ht="56.25">
      <c r="A93" s="55" t="s">
        <v>328</v>
      </c>
      <c r="B93" s="4" t="s">
        <v>5</v>
      </c>
      <c r="C93" s="7" t="s">
        <v>4</v>
      </c>
      <c r="D93" s="7" t="s">
        <v>303</v>
      </c>
      <c r="E93" s="7"/>
      <c r="F93" s="39">
        <f>F94</f>
        <v>412</v>
      </c>
      <c r="G93" s="39">
        <f t="shared" si="11"/>
        <v>0</v>
      </c>
      <c r="H93" s="39">
        <f t="shared" si="11"/>
        <v>0</v>
      </c>
      <c r="I93" s="59">
        <f t="shared" si="11"/>
        <v>412</v>
      </c>
    </row>
    <row r="94" spans="1:9" s="30" customFormat="1" ht="18.75">
      <c r="A94" s="57" t="s">
        <v>121</v>
      </c>
      <c r="B94" s="28" t="s">
        <v>5</v>
      </c>
      <c r="C94" s="29" t="s">
        <v>4</v>
      </c>
      <c r="D94" s="29" t="s">
        <v>303</v>
      </c>
      <c r="E94" s="29" t="s">
        <v>6</v>
      </c>
      <c r="F94" s="35">
        <f>SUM(G94:I94)</f>
        <v>412</v>
      </c>
      <c r="G94" s="36"/>
      <c r="H94" s="36"/>
      <c r="I94" s="58">
        <v>412</v>
      </c>
    </row>
    <row r="95" spans="1:9" s="5" customFormat="1" ht="18.75">
      <c r="A95" s="53" t="s">
        <v>408</v>
      </c>
      <c r="B95" s="13" t="s">
        <v>5</v>
      </c>
      <c r="C95" s="14" t="s">
        <v>4</v>
      </c>
      <c r="D95" s="14" t="s">
        <v>213</v>
      </c>
      <c r="E95" s="14"/>
      <c r="F95" s="43">
        <f>SUM(F96,F98,F100)</f>
        <v>1315</v>
      </c>
      <c r="G95" s="43">
        <f>SUM(G96,G98,G100)</f>
        <v>1315</v>
      </c>
      <c r="H95" s="43">
        <f>SUM(H96,H98,H100)</f>
        <v>0</v>
      </c>
      <c r="I95" s="54">
        <f>SUM(I96,I98,I100)</f>
        <v>0</v>
      </c>
    </row>
    <row r="96" spans="1:9" s="5" customFormat="1" ht="75">
      <c r="A96" s="53" t="s">
        <v>429</v>
      </c>
      <c r="B96" s="4" t="s">
        <v>5</v>
      </c>
      <c r="C96" s="7" t="s">
        <v>4</v>
      </c>
      <c r="D96" s="7" t="s">
        <v>409</v>
      </c>
      <c r="E96" s="7"/>
      <c r="F96" s="39">
        <f>F97</f>
        <v>175</v>
      </c>
      <c r="G96" s="39">
        <f aca="true" t="shared" si="12" ref="G96:I100">G97</f>
        <v>175</v>
      </c>
      <c r="H96" s="39">
        <f t="shared" si="12"/>
        <v>0</v>
      </c>
      <c r="I96" s="59">
        <f t="shared" si="12"/>
        <v>0</v>
      </c>
    </row>
    <row r="97" spans="1:9" s="30" customFormat="1" ht="37.5">
      <c r="A97" s="57" t="s">
        <v>125</v>
      </c>
      <c r="B97" s="28" t="s">
        <v>5</v>
      </c>
      <c r="C97" s="29" t="s">
        <v>4</v>
      </c>
      <c r="D97" s="29" t="s">
        <v>409</v>
      </c>
      <c r="E97" s="29" t="s">
        <v>20</v>
      </c>
      <c r="F97" s="35">
        <f>SUM(G97:I97)</f>
        <v>175</v>
      </c>
      <c r="G97" s="36">
        <v>175</v>
      </c>
      <c r="H97" s="36"/>
      <c r="I97" s="58"/>
    </row>
    <row r="98" spans="1:9" s="30" customFormat="1" ht="82.5" customHeight="1">
      <c r="A98" s="88" t="s">
        <v>431</v>
      </c>
      <c r="B98" s="4" t="s">
        <v>5</v>
      </c>
      <c r="C98" s="7" t="s">
        <v>4</v>
      </c>
      <c r="D98" s="7" t="s">
        <v>432</v>
      </c>
      <c r="E98" s="7"/>
      <c r="F98" s="39">
        <f>F99</f>
        <v>320</v>
      </c>
      <c r="G98" s="39">
        <f t="shared" si="12"/>
        <v>320</v>
      </c>
      <c r="H98" s="39">
        <f t="shared" si="12"/>
        <v>0</v>
      </c>
      <c r="I98" s="59">
        <f t="shared" si="12"/>
        <v>0</v>
      </c>
    </row>
    <row r="99" spans="1:9" s="30" customFormat="1" ht="37.5">
      <c r="A99" s="57" t="s">
        <v>125</v>
      </c>
      <c r="B99" s="28" t="s">
        <v>5</v>
      </c>
      <c r="C99" s="29" t="s">
        <v>4</v>
      </c>
      <c r="D99" s="29" t="s">
        <v>432</v>
      </c>
      <c r="E99" s="29" t="s">
        <v>20</v>
      </c>
      <c r="F99" s="35">
        <f>SUM(G99:I99)</f>
        <v>320</v>
      </c>
      <c r="G99" s="36">
        <v>320</v>
      </c>
      <c r="H99" s="36"/>
      <c r="I99" s="58"/>
    </row>
    <row r="100" spans="1:9" s="30" customFormat="1" ht="75">
      <c r="A100" s="88" t="s">
        <v>433</v>
      </c>
      <c r="B100" s="4" t="s">
        <v>5</v>
      </c>
      <c r="C100" s="7" t="s">
        <v>4</v>
      </c>
      <c r="D100" s="7" t="s">
        <v>434</v>
      </c>
      <c r="E100" s="7"/>
      <c r="F100" s="39">
        <f>F101</f>
        <v>820</v>
      </c>
      <c r="G100" s="39">
        <f t="shared" si="12"/>
        <v>820</v>
      </c>
      <c r="H100" s="39">
        <f t="shared" si="12"/>
        <v>0</v>
      </c>
      <c r="I100" s="59">
        <f t="shared" si="12"/>
        <v>0</v>
      </c>
    </row>
    <row r="101" spans="1:9" s="30" customFormat="1" ht="37.5">
      <c r="A101" s="57" t="s">
        <v>125</v>
      </c>
      <c r="B101" s="28" t="s">
        <v>5</v>
      </c>
      <c r="C101" s="29" t="s">
        <v>4</v>
      </c>
      <c r="D101" s="29" t="s">
        <v>434</v>
      </c>
      <c r="E101" s="29" t="s">
        <v>20</v>
      </c>
      <c r="F101" s="35">
        <f>SUM(G101:I101)</f>
        <v>820</v>
      </c>
      <c r="G101" s="36">
        <v>820</v>
      </c>
      <c r="H101" s="36"/>
      <c r="I101" s="58"/>
    </row>
    <row r="102" spans="1:9" s="30" customFormat="1" ht="31.5" customHeight="1">
      <c r="A102" s="90" t="s">
        <v>437</v>
      </c>
      <c r="B102" s="13" t="s">
        <v>5</v>
      </c>
      <c r="C102" s="14" t="s">
        <v>15</v>
      </c>
      <c r="D102" s="29"/>
      <c r="E102" s="29"/>
      <c r="F102" s="43">
        <f aca="true" t="shared" si="13" ref="F102:I104">F103</f>
        <v>1000</v>
      </c>
      <c r="G102" s="43">
        <f t="shared" si="13"/>
        <v>1000</v>
      </c>
      <c r="H102" s="43">
        <f t="shared" si="13"/>
        <v>0</v>
      </c>
      <c r="I102" s="54">
        <f t="shared" si="13"/>
        <v>0</v>
      </c>
    </row>
    <row r="103" spans="1:9" s="30" customFormat="1" ht="26.25" customHeight="1">
      <c r="A103" s="89" t="s">
        <v>408</v>
      </c>
      <c r="B103" s="13" t="s">
        <v>5</v>
      </c>
      <c r="C103" s="14" t="s">
        <v>15</v>
      </c>
      <c r="D103" s="14" t="s">
        <v>213</v>
      </c>
      <c r="E103" s="14"/>
      <c r="F103" s="43">
        <f t="shared" si="13"/>
        <v>1000</v>
      </c>
      <c r="G103" s="43">
        <f t="shared" si="13"/>
        <v>1000</v>
      </c>
      <c r="H103" s="43">
        <f t="shared" si="13"/>
        <v>0</v>
      </c>
      <c r="I103" s="54">
        <f t="shared" si="13"/>
        <v>0</v>
      </c>
    </row>
    <row r="104" spans="1:9" s="30" customFormat="1" ht="75">
      <c r="A104" s="90" t="s">
        <v>435</v>
      </c>
      <c r="B104" s="13" t="s">
        <v>5</v>
      </c>
      <c r="C104" s="14" t="s">
        <v>15</v>
      </c>
      <c r="D104" s="7" t="s">
        <v>436</v>
      </c>
      <c r="E104" s="7"/>
      <c r="F104" s="39">
        <f t="shared" si="13"/>
        <v>1000</v>
      </c>
      <c r="G104" s="39">
        <f t="shared" si="13"/>
        <v>1000</v>
      </c>
      <c r="H104" s="39">
        <f t="shared" si="13"/>
        <v>0</v>
      </c>
      <c r="I104" s="59">
        <f t="shared" si="13"/>
        <v>0</v>
      </c>
    </row>
    <row r="105" spans="1:9" s="30" customFormat="1" ht="37.5">
      <c r="A105" s="57" t="s">
        <v>125</v>
      </c>
      <c r="B105" s="28" t="s">
        <v>5</v>
      </c>
      <c r="C105" s="29" t="s">
        <v>15</v>
      </c>
      <c r="D105" s="29" t="s">
        <v>436</v>
      </c>
      <c r="E105" s="29" t="s">
        <v>20</v>
      </c>
      <c r="F105" s="35">
        <f>SUM(G105:I105)</f>
        <v>1000</v>
      </c>
      <c r="G105" s="36">
        <v>1000</v>
      </c>
      <c r="H105" s="36"/>
      <c r="I105" s="58"/>
    </row>
    <row r="106" spans="1:9" s="30" customFormat="1" ht="40.5" customHeight="1">
      <c r="A106" s="90" t="s">
        <v>438</v>
      </c>
      <c r="B106" s="13" t="s">
        <v>5</v>
      </c>
      <c r="C106" s="14" t="s">
        <v>22</v>
      </c>
      <c r="D106" s="29"/>
      <c r="E106" s="29"/>
      <c r="F106" s="43">
        <f>F107</f>
        <v>6</v>
      </c>
      <c r="G106" s="43">
        <f aca="true" t="shared" si="14" ref="G106:I108">G107</f>
        <v>6</v>
      </c>
      <c r="H106" s="43">
        <f>H107</f>
        <v>0</v>
      </c>
      <c r="I106" s="54">
        <f>I107</f>
        <v>0</v>
      </c>
    </row>
    <row r="107" spans="1:9" s="30" customFormat="1" ht="25.5" customHeight="1">
      <c r="A107" s="89" t="s">
        <v>408</v>
      </c>
      <c r="B107" s="13" t="s">
        <v>5</v>
      </c>
      <c r="C107" s="14" t="s">
        <v>22</v>
      </c>
      <c r="D107" s="14" t="s">
        <v>213</v>
      </c>
      <c r="E107" s="14"/>
      <c r="F107" s="43">
        <f>F108</f>
        <v>6</v>
      </c>
      <c r="G107" s="43">
        <f t="shared" si="14"/>
        <v>6</v>
      </c>
      <c r="H107" s="43">
        <f t="shared" si="14"/>
        <v>0</v>
      </c>
      <c r="I107" s="54">
        <f t="shared" si="14"/>
        <v>0</v>
      </c>
    </row>
    <row r="108" spans="1:9" s="30" customFormat="1" ht="75">
      <c r="A108" s="72" t="s">
        <v>439</v>
      </c>
      <c r="B108" s="13" t="s">
        <v>5</v>
      </c>
      <c r="C108" s="14" t="s">
        <v>22</v>
      </c>
      <c r="D108" s="7" t="s">
        <v>440</v>
      </c>
      <c r="E108" s="7"/>
      <c r="F108" s="39">
        <f>F109</f>
        <v>6</v>
      </c>
      <c r="G108" s="39">
        <f t="shared" si="14"/>
        <v>6</v>
      </c>
      <c r="H108" s="39">
        <f t="shared" si="14"/>
        <v>0</v>
      </c>
      <c r="I108" s="59">
        <f t="shared" si="14"/>
        <v>0</v>
      </c>
    </row>
    <row r="109" spans="1:9" s="30" customFormat="1" ht="37.5">
      <c r="A109" s="57" t="s">
        <v>125</v>
      </c>
      <c r="B109" s="28" t="s">
        <v>5</v>
      </c>
      <c r="C109" s="29" t="s">
        <v>22</v>
      </c>
      <c r="D109" s="29" t="s">
        <v>440</v>
      </c>
      <c r="E109" s="29" t="s">
        <v>20</v>
      </c>
      <c r="F109" s="35">
        <f>SUM(G109:I109)</f>
        <v>6</v>
      </c>
      <c r="G109" s="36">
        <v>6</v>
      </c>
      <c r="H109" s="36"/>
      <c r="I109" s="58"/>
    </row>
    <row r="110" spans="1:9" s="6" customFormat="1" ht="18.75">
      <c r="A110" s="51" t="s">
        <v>36</v>
      </c>
      <c r="B110" s="45" t="s">
        <v>7</v>
      </c>
      <c r="C110" s="46" t="s">
        <v>18</v>
      </c>
      <c r="D110" s="46"/>
      <c r="E110" s="46"/>
      <c r="F110" s="47">
        <f>SUM(F111,F115,F122,F129)</f>
        <v>20630.4</v>
      </c>
      <c r="G110" s="47">
        <f>SUM(G111,G115,G122,G129)</f>
        <v>20630.4</v>
      </c>
      <c r="H110" s="47">
        <f>SUM(H111,H115,H122,H129)</f>
        <v>0</v>
      </c>
      <c r="I110" s="52">
        <f>SUM(I111,I115,I122,I129)</f>
        <v>0</v>
      </c>
    </row>
    <row r="111" spans="1:9" s="6" customFormat="1" ht="18.75" hidden="1">
      <c r="A111" s="64" t="s">
        <v>390</v>
      </c>
      <c r="B111" s="16" t="s">
        <v>7</v>
      </c>
      <c r="C111" s="17" t="s">
        <v>3</v>
      </c>
      <c r="D111" s="17"/>
      <c r="E111" s="17"/>
      <c r="F111" s="44">
        <f>SUM(G111:I111)</f>
        <v>0</v>
      </c>
      <c r="G111" s="44">
        <f>G112</f>
        <v>0</v>
      </c>
      <c r="H111" s="44">
        <f>H112</f>
        <v>0</v>
      </c>
      <c r="I111" s="63">
        <f>I112</f>
        <v>0</v>
      </c>
    </row>
    <row r="112" spans="1:9" s="6" customFormat="1" ht="18.75" hidden="1">
      <c r="A112" s="64" t="s">
        <v>391</v>
      </c>
      <c r="B112" s="16" t="s">
        <v>7</v>
      </c>
      <c r="C112" s="17" t="s">
        <v>3</v>
      </c>
      <c r="D112" s="41" t="s">
        <v>389</v>
      </c>
      <c r="E112" s="17"/>
      <c r="F112" s="44">
        <f>SUM(G112:I112)</f>
        <v>0</v>
      </c>
      <c r="G112" s="44">
        <f>SUM(G113:G114)</f>
        <v>0</v>
      </c>
      <c r="H112" s="44">
        <f>SUM(H113:H114)</f>
        <v>0</v>
      </c>
      <c r="I112" s="63">
        <f>SUM(I113:I114)</f>
        <v>0</v>
      </c>
    </row>
    <row r="113" spans="1:9" s="6" customFormat="1" ht="56.25" hidden="1">
      <c r="A113" s="60" t="s">
        <v>392</v>
      </c>
      <c r="B113" s="9" t="s">
        <v>7</v>
      </c>
      <c r="C113" s="10" t="s">
        <v>3</v>
      </c>
      <c r="D113" s="10" t="s">
        <v>389</v>
      </c>
      <c r="E113" s="10" t="s">
        <v>26</v>
      </c>
      <c r="F113" s="42">
        <f>SUM(G113:I113)</f>
        <v>0</v>
      </c>
      <c r="G113" s="42"/>
      <c r="H113" s="44"/>
      <c r="I113" s="63"/>
    </row>
    <row r="114" spans="1:9" s="6" customFormat="1" ht="56.25" hidden="1">
      <c r="A114" s="60" t="s">
        <v>393</v>
      </c>
      <c r="B114" s="9" t="s">
        <v>7</v>
      </c>
      <c r="C114" s="10" t="s">
        <v>3</v>
      </c>
      <c r="D114" s="10" t="s">
        <v>389</v>
      </c>
      <c r="E114" s="10" t="s">
        <v>21</v>
      </c>
      <c r="F114" s="42">
        <f>SUM(G114:I114)</f>
        <v>0</v>
      </c>
      <c r="G114" s="42"/>
      <c r="H114" s="44"/>
      <c r="I114" s="63"/>
    </row>
    <row r="115" spans="1:9" s="15" customFormat="1" ht="18.75">
      <c r="A115" s="53" t="s">
        <v>141</v>
      </c>
      <c r="B115" s="13" t="s">
        <v>7</v>
      </c>
      <c r="C115" s="14" t="s">
        <v>9</v>
      </c>
      <c r="D115" s="14"/>
      <c r="E115" s="14"/>
      <c r="F115" s="44">
        <f>F116</f>
        <v>8400</v>
      </c>
      <c r="G115" s="44">
        <f>G116</f>
        <v>8400</v>
      </c>
      <c r="H115" s="44">
        <f>H116</f>
        <v>0</v>
      </c>
      <c r="I115" s="63">
        <f>I116</f>
        <v>0</v>
      </c>
    </row>
    <row r="116" spans="1:9" s="15" customFormat="1" ht="18.75">
      <c r="A116" s="53" t="s">
        <v>142</v>
      </c>
      <c r="B116" s="13" t="s">
        <v>7</v>
      </c>
      <c r="C116" s="14" t="s">
        <v>9</v>
      </c>
      <c r="D116" s="14" t="s">
        <v>193</v>
      </c>
      <c r="E116" s="14"/>
      <c r="F116" s="43">
        <f>SUM(F117)</f>
        <v>8400</v>
      </c>
      <c r="G116" s="43">
        <f>SUM(G117)</f>
        <v>8400</v>
      </c>
      <c r="H116" s="43">
        <f>SUM(H117)</f>
        <v>0</v>
      </c>
      <c r="I116" s="54">
        <f>SUM(I117)</f>
        <v>0</v>
      </c>
    </row>
    <row r="117" spans="1:9" s="11" customFormat="1" ht="93.75">
      <c r="A117" s="60" t="s">
        <v>143</v>
      </c>
      <c r="B117" s="9" t="s">
        <v>7</v>
      </c>
      <c r="C117" s="10" t="s">
        <v>9</v>
      </c>
      <c r="D117" s="10" t="s">
        <v>194</v>
      </c>
      <c r="E117" s="10"/>
      <c r="F117" s="39">
        <f>SUM(F118,F120)</f>
        <v>8400</v>
      </c>
      <c r="G117" s="39">
        <f>SUM(G118,G120)</f>
        <v>8400</v>
      </c>
      <c r="H117" s="39">
        <f>SUM(H118,H120)</f>
        <v>0</v>
      </c>
      <c r="I117" s="59">
        <f>SUM(I118,I120)</f>
        <v>0</v>
      </c>
    </row>
    <row r="118" spans="1:9" s="11" customFormat="1" ht="98.25" customHeight="1">
      <c r="A118" s="60" t="s">
        <v>381</v>
      </c>
      <c r="B118" s="9" t="s">
        <v>7</v>
      </c>
      <c r="C118" s="10" t="s">
        <v>9</v>
      </c>
      <c r="D118" s="10" t="s">
        <v>351</v>
      </c>
      <c r="E118" s="10"/>
      <c r="F118" s="39">
        <f>SUM(F119:F119)</f>
        <v>400</v>
      </c>
      <c r="G118" s="39">
        <f>SUM(G119:G119)</f>
        <v>400</v>
      </c>
      <c r="H118" s="39">
        <f>SUM(H119:H119)</f>
        <v>0</v>
      </c>
      <c r="I118" s="59">
        <f>SUM(I119:I119)</f>
        <v>0</v>
      </c>
    </row>
    <row r="119" spans="1:9" s="30" customFormat="1" ht="18.75">
      <c r="A119" s="57" t="s">
        <v>160</v>
      </c>
      <c r="B119" s="28" t="s">
        <v>7</v>
      </c>
      <c r="C119" s="29" t="s">
        <v>9</v>
      </c>
      <c r="D119" s="29" t="s">
        <v>351</v>
      </c>
      <c r="E119" s="29" t="s">
        <v>23</v>
      </c>
      <c r="F119" s="35">
        <f>SUM(G119:I119)</f>
        <v>400</v>
      </c>
      <c r="G119" s="35">
        <v>400</v>
      </c>
      <c r="H119" s="35"/>
      <c r="I119" s="61"/>
    </row>
    <row r="120" spans="1:9" s="11" customFormat="1" ht="95.25" customHeight="1">
      <c r="A120" s="60" t="s">
        <v>382</v>
      </c>
      <c r="B120" s="9" t="s">
        <v>7</v>
      </c>
      <c r="C120" s="10" t="s">
        <v>9</v>
      </c>
      <c r="D120" s="10" t="s">
        <v>383</v>
      </c>
      <c r="E120" s="10"/>
      <c r="F120" s="39">
        <f>SUM(F121:F121)</f>
        <v>8000</v>
      </c>
      <c r="G120" s="39">
        <f>SUM(G121:G121)</f>
        <v>8000</v>
      </c>
      <c r="H120" s="39">
        <f>SUM(H121:H121)</f>
        <v>0</v>
      </c>
      <c r="I120" s="59">
        <f>SUM(I121:I121)</f>
        <v>0</v>
      </c>
    </row>
    <row r="121" spans="1:9" s="30" customFormat="1" ht="16.5" customHeight="1">
      <c r="A121" s="57" t="s">
        <v>160</v>
      </c>
      <c r="B121" s="28" t="s">
        <v>7</v>
      </c>
      <c r="C121" s="29" t="s">
        <v>9</v>
      </c>
      <c r="D121" s="29" t="s">
        <v>383</v>
      </c>
      <c r="E121" s="29" t="s">
        <v>23</v>
      </c>
      <c r="F121" s="35">
        <f>SUM(G121:I121)</f>
        <v>8000</v>
      </c>
      <c r="G121" s="35">
        <v>8000</v>
      </c>
      <c r="H121" s="35"/>
      <c r="I121" s="61"/>
    </row>
    <row r="122" spans="1:9" s="15" customFormat="1" ht="18.75" hidden="1">
      <c r="A122" s="53" t="s">
        <v>37</v>
      </c>
      <c r="B122" s="13" t="s">
        <v>7</v>
      </c>
      <c r="C122" s="14" t="s">
        <v>12</v>
      </c>
      <c r="D122" s="14"/>
      <c r="E122" s="14"/>
      <c r="F122" s="43">
        <f>SUM(F123)</f>
        <v>0</v>
      </c>
      <c r="G122" s="43">
        <f>SUM(G123)</f>
        <v>0</v>
      </c>
      <c r="H122" s="43">
        <f>SUM(H123)</f>
        <v>0</v>
      </c>
      <c r="I122" s="54">
        <f>SUM(I123)</f>
        <v>0</v>
      </c>
    </row>
    <row r="123" spans="1:9" s="15" customFormat="1" ht="18.75" hidden="1">
      <c r="A123" s="53"/>
      <c r="B123" s="13"/>
      <c r="C123" s="14"/>
      <c r="D123" s="14"/>
      <c r="E123" s="14"/>
      <c r="F123" s="43"/>
      <c r="G123" s="43"/>
      <c r="H123" s="43"/>
      <c r="I123" s="54"/>
    </row>
    <row r="124" spans="1:9" s="15" customFormat="1" ht="18.75" hidden="1">
      <c r="A124" s="84"/>
      <c r="B124" s="78"/>
      <c r="C124" s="78"/>
      <c r="D124" s="78"/>
      <c r="E124" s="78"/>
      <c r="F124" s="78"/>
      <c r="G124" s="78"/>
      <c r="H124" s="78"/>
      <c r="I124" s="85"/>
    </row>
    <row r="125" spans="1:9" s="5" customFormat="1" ht="62.25" customHeight="1" hidden="1">
      <c r="A125" s="86"/>
      <c r="B125" s="79"/>
      <c r="C125" s="79"/>
      <c r="D125" s="79"/>
      <c r="E125" s="79"/>
      <c r="F125" s="79"/>
      <c r="G125" s="79"/>
      <c r="H125" s="79"/>
      <c r="I125" s="87"/>
    </row>
    <row r="126" spans="1:9" s="30" customFormat="1" ht="18.75" hidden="1">
      <c r="A126" s="70"/>
      <c r="B126" s="50"/>
      <c r="C126" s="50"/>
      <c r="D126" s="50"/>
      <c r="E126" s="50"/>
      <c r="F126" s="50"/>
      <c r="G126" s="50"/>
      <c r="H126" s="50"/>
      <c r="I126" s="71"/>
    </row>
    <row r="127" spans="1:9" s="5" customFormat="1" ht="23.25" customHeight="1" hidden="1">
      <c r="A127" s="55" t="s">
        <v>81</v>
      </c>
      <c r="B127" s="4" t="s">
        <v>7</v>
      </c>
      <c r="C127" s="7" t="s">
        <v>12</v>
      </c>
      <c r="D127" s="7" t="s">
        <v>195</v>
      </c>
      <c r="E127" s="7"/>
      <c r="F127" s="39">
        <f>F128</f>
        <v>0</v>
      </c>
      <c r="G127" s="39">
        <f>G128</f>
        <v>0</v>
      </c>
      <c r="H127" s="39">
        <f>H128</f>
        <v>0</v>
      </c>
      <c r="I127" s="59">
        <f>I128</f>
        <v>0</v>
      </c>
    </row>
    <row r="128" spans="1:9" s="30" customFormat="1" ht="18.75" hidden="1">
      <c r="A128" s="57" t="s">
        <v>124</v>
      </c>
      <c r="B128" s="28" t="s">
        <v>7</v>
      </c>
      <c r="C128" s="29" t="s">
        <v>12</v>
      </c>
      <c r="D128" s="29" t="s">
        <v>195</v>
      </c>
      <c r="E128" s="29" t="s">
        <v>26</v>
      </c>
      <c r="F128" s="35">
        <f>SUM(G128:I128)</f>
        <v>0</v>
      </c>
      <c r="G128" s="36"/>
      <c r="H128" s="36"/>
      <c r="I128" s="58"/>
    </row>
    <row r="129" spans="1:9" s="15" customFormat="1" ht="39.75" customHeight="1">
      <c r="A129" s="53" t="s">
        <v>38</v>
      </c>
      <c r="B129" s="13" t="s">
        <v>7</v>
      </c>
      <c r="C129" s="14" t="s">
        <v>11</v>
      </c>
      <c r="D129" s="14"/>
      <c r="E129" s="14"/>
      <c r="F129" s="43">
        <f>SUM(F130,F133,F135,F140,F143)</f>
        <v>12230.4</v>
      </c>
      <c r="G129" s="43">
        <f>SUM(G130,G133,G135,G140,G143)</f>
        <v>12230.4</v>
      </c>
      <c r="H129" s="43">
        <f>SUM(H130,H133,H135,H140,H143)</f>
        <v>0</v>
      </c>
      <c r="I129" s="54">
        <f>SUM(I130,I133,I135,I140,I143)</f>
        <v>0</v>
      </c>
    </row>
    <row r="130" spans="1:9" s="15" customFormat="1" ht="59.25" customHeight="1">
      <c r="A130" s="53" t="s">
        <v>144</v>
      </c>
      <c r="B130" s="13" t="s">
        <v>7</v>
      </c>
      <c r="C130" s="14" t="s">
        <v>11</v>
      </c>
      <c r="D130" s="14" t="s">
        <v>170</v>
      </c>
      <c r="E130" s="14"/>
      <c r="F130" s="43">
        <f aca="true" t="shared" si="15" ref="F130:I131">F131</f>
        <v>6792.1</v>
      </c>
      <c r="G130" s="43">
        <f t="shared" si="15"/>
        <v>6792.1</v>
      </c>
      <c r="H130" s="43">
        <f t="shared" si="15"/>
        <v>0</v>
      </c>
      <c r="I130" s="54">
        <f t="shared" si="15"/>
        <v>0</v>
      </c>
    </row>
    <row r="131" spans="1:9" s="5" customFormat="1" ht="18" customHeight="1">
      <c r="A131" s="55" t="s">
        <v>60</v>
      </c>
      <c r="B131" s="4" t="s">
        <v>7</v>
      </c>
      <c r="C131" s="7" t="s">
        <v>11</v>
      </c>
      <c r="D131" s="7" t="s">
        <v>172</v>
      </c>
      <c r="E131" s="7"/>
      <c r="F131" s="39">
        <f t="shared" si="15"/>
        <v>6792.1</v>
      </c>
      <c r="G131" s="39">
        <f t="shared" si="15"/>
        <v>6792.1</v>
      </c>
      <c r="H131" s="39">
        <f t="shared" si="15"/>
        <v>0</v>
      </c>
      <c r="I131" s="59">
        <f t="shared" si="15"/>
        <v>0</v>
      </c>
    </row>
    <row r="132" spans="1:9" s="30" customFormat="1" ht="37.5">
      <c r="A132" s="57" t="s">
        <v>125</v>
      </c>
      <c r="B132" s="28" t="s">
        <v>7</v>
      </c>
      <c r="C132" s="29" t="s">
        <v>11</v>
      </c>
      <c r="D132" s="29" t="s">
        <v>172</v>
      </c>
      <c r="E132" s="29" t="s">
        <v>20</v>
      </c>
      <c r="F132" s="35">
        <f>SUM(G132:I132)</f>
        <v>6792.1</v>
      </c>
      <c r="G132" s="36">
        <v>6792.1</v>
      </c>
      <c r="H132" s="36"/>
      <c r="I132" s="58"/>
    </row>
    <row r="133" spans="1:9" s="15" customFormat="1" ht="37.5">
      <c r="A133" s="53" t="s">
        <v>82</v>
      </c>
      <c r="B133" s="13" t="s">
        <v>7</v>
      </c>
      <c r="C133" s="14" t="s">
        <v>11</v>
      </c>
      <c r="D133" s="14" t="s">
        <v>196</v>
      </c>
      <c r="E133" s="14"/>
      <c r="F133" s="43">
        <f>F134</f>
        <v>1400</v>
      </c>
      <c r="G133" s="43">
        <f>G134</f>
        <v>1400</v>
      </c>
      <c r="H133" s="43">
        <f>H134</f>
        <v>0</v>
      </c>
      <c r="I133" s="54">
        <f>I134</f>
        <v>0</v>
      </c>
    </row>
    <row r="134" spans="1:9" s="30" customFormat="1" ht="37.5">
      <c r="A134" s="57" t="s">
        <v>125</v>
      </c>
      <c r="B134" s="28" t="s">
        <v>7</v>
      </c>
      <c r="C134" s="29" t="s">
        <v>11</v>
      </c>
      <c r="D134" s="29" t="s">
        <v>196</v>
      </c>
      <c r="E134" s="29" t="s">
        <v>20</v>
      </c>
      <c r="F134" s="35">
        <f>SUM(G134:I134)</f>
        <v>1400</v>
      </c>
      <c r="G134" s="36">
        <f>400+1000</f>
        <v>1400</v>
      </c>
      <c r="H134" s="36"/>
      <c r="I134" s="58"/>
    </row>
    <row r="135" spans="1:9" s="15" customFormat="1" ht="37.5">
      <c r="A135" s="53" t="s">
        <v>161</v>
      </c>
      <c r="B135" s="13" t="s">
        <v>7</v>
      </c>
      <c r="C135" s="14" t="s">
        <v>11</v>
      </c>
      <c r="D135" s="14" t="s">
        <v>197</v>
      </c>
      <c r="E135" s="14"/>
      <c r="F135" s="43">
        <f>F138+F136</f>
        <v>3760</v>
      </c>
      <c r="G135" s="43">
        <f>G138+G136</f>
        <v>3760</v>
      </c>
      <c r="H135" s="43">
        <f>H138+H136</f>
        <v>0</v>
      </c>
      <c r="I135" s="54">
        <f>I138+I136</f>
        <v>0</v>
      </c>
    </row>
    <row r="136" spans="1:9" s="15" customFormat="1" ht="24.75" customHeight="1" hidden="1">
      <c r="A136" s="60" t="s">
        <v>403</v>
      </c>
      <c r="B136" s="4" t="s">
        <v>7</v>
      </c>
      <c r="C136" s="7" t="s">
        <v>11</v>
      </c>
      <c r="D136" s="7" t="s">
        <v>402</v>
      </c>
      <c r="E136" s="7"/>
      <c r="F136" s="39">
        <f>F137</f>
        <v>0</v>
      </c>
      <c r="G136" s="39">
        <f>G137</f>
        <v>0</v>
      </c>
      <c r="H136" s="39">
        <f>H137</f>
        <v>0</v>
      </c>
      <c r="I136" s="59">
        <f>I137</f>
        <v>0</v>
      </c>
    </row>
    <row r="137" spans="1:9" s="15" customFormat="1" ht="37.5" customHeight="1" hidden="1">
      <c r="A137" s="57" t="s">
        <v>125</v>
      </c>
      <c r="B137" s="28" t="s">
        <v>7</v>
      </c>
      <c r="C137" s="29" t="s">
        <v>11</v>
      </c>
      <c r="D137" s="29" t="s">
        <v>402</v>
      </c>
      <c r="E137" s="29" t="s">
        <v>20</v>
      </c>
      <c r="F137" s="35">
        <f>SUM(G137:I137)</f>
        <v>0</v>
      </c>
      <c r="G137" s="42"/>
      <c r="H137" s="43"/>
      <c r="I137" s="54"/>
    </row>
    <row r="138" spans="1:9" s="5" customFormat="1" ht="26.25" customHeight="1">
      <c r="A138" s="55" t="s">
        <v>140</v>
      </c>
      <c r="B138" s="4" t="s">
        <v>7</v>
      </c>
      <c r="C138" s="7" t="s">
        <v>11</v>
      </c>
      <c r="D138" s="7" t="s">
        <v>198</v>
      </c>
      <c r="E138" s="7"/>
      <c r="F138" s="39">
        <f>F139</f>
        <v>3760</v>
      </c>
      <c r="G138" s="39">
        <f>G139</f>
        <v>3760</v>
      </c>
      <c r="H138" s="39">
        <f>H139</f>
        <v>0</v>
      </c>
      <c r="I138" s="59">
        <f>I139</f>
        <v>0</v>
      </c>
    </row>
    <row r="139" spans="1:9" s="30" customFormat="1" ht="37.5">
      <c r="A139" s="57" t="s">
        <v>125</v>
      </c>
      <c r="B139" s="28" t="s">
        <v>7</v>
      </c>
      <c r="C139" s="29" t="s">
        <v>11</v>
      </c>
      <c r="D139" s="29" t="s">
        <v>198</v>
      </c>
      <c r="E139" s="29" t="s">
        <v>20</v>
      </c>
      <c r="F139" s="35">
        <f>SUM(G139:I139)</f>
        <v>3760</v>
      </c>
      <c r="G139" s="36">
        <v>3760</v>
      </c>
      <c r="H139" s="36"/>
      <c r="I139" s="58"/>
    </row>
    <row r="140" spans="1:9" s="30" customFormat="1" ht="56.25" hidden="1">
      <c r="A140" s="53" t="s">
        <v>162</v>
      </c>
      <c r="B140" s="13" t="s">
        <v>7</v>
      </c>
      <c r="C140" s="14" t="s">
        <v>11</v>
      </c>
      <c r="D140" s="14" t="s">
        <v>399</v>
      </c>
      <c r="E140" s="14"/>
      <c r="F140" s="43">
        <f>SUM(F141,F127)</f>
        <v>0</v>
      </c>
      <c r="G140" s="43">
        <f>SUM(G141,G127)</f>
        <v>0</v>
      </c>
      <c r="H140" s="43">
        <f>SUM(H141,H127)</f>
        <v>0</v>
      </c>
      <c r="I140" s="54">
        <f>SUM(I141,I127)</f>
        <v>0</v>
      </c>
    </row>
    <row r="141" spans="1:9" s="30" customFormat="1" ht="75" hidden="1">
      <c r="A141" s="48" t="s">
        <v>400</v>
      </c>
      <c r="B141" s="4" t="s">
        <v>7</v>
      </c>
      <c r="C141" s="7" t="s">
        <v>11</v>
      </c>
      <c r="D141" s="49" t="s">
        <v>399</v>
      </c>
      <c r="E141" s="7"/>
      <c r="F141" s="42">
        <f>F142</f>
        <v>0</v>
      </c>
      <c r="G141" s="42">
        <f>G142</f>
        <v>0</v>
      </c>
      <c r="H141" s="42">
        <f>H142</f>
        <v>0</v>
      </c>
      <c r="I141" s="56">
        <f>I142</f>
        <v>0</v>
      </c>
    </row>
    <row r="142" spans="1:9" s="30" customFormat="1" ht="18.75" hidden="1">
      <c r="A142" s="57" t="s">
        <v>120</v>
      </c>
      <c r="B142" s="28" t="s">
        <v>7</v>
      </c>
      <c r="C142" s="29" t="s">
        <v>11</v>
      </c>
      <c r="D142" s="29" t="s">
        <v>398</v>
      </c>
      <c r="E142" s="29" t="s">
        <v>24</v>
      </c>
      <c r="F142" s="35">
        <f>SUM(G142:I142)</f>
        <v>0</v>
      </c>
      <c r="G142" s="36"/>
      <c r="H142" s="36"/>
      <c r="I142" s="58"/>
    </row>
    <row r="143" spans="1:9" s="15" customFormat="1" ht="37.5">
      <c r="A143" s="53" t="s">
        <v>319</v>
      </c>
      <c r="B143" s="13" t="s">
        <v>7</v>
      </c>
      <c r="C143" s="14" t="s">
        <v>11</v>
      </c>
      <c r="D143" s="14" t="s">
        <v>213</v>
      </c>
      <c r="E143" s="14"/>
      <c r="F143" s="43">
        <f aca="true" t="shared" si="16" ref="F143:I144">F144</f>
        <v>278.3</v>
      </c>
      <c r="G143" s="43">
        <f t="shared" si="16"/>
        <v>278.3</v>
      </c>
      <c r="H143" s="43">
        <f t="shared" si="16"/>
        <v>0</v>
      </c>
      <c r="I143" s="54">
        <f t="shared" si="16"/>
        <v>0</v>
      </c>
    </row>
    <row r="144" spans="1:9" s="30" customFormat="1" ht="56.25">
      <c r="A144" s="60" t="s">
        <v>401</v>
      </c>
      <c r="B144" s="28" t="s">
        <v>7</v>
      </c>
      <c r="C144" s="29" t="s">
        <v>11</v>
      </c>
      <c r="D144" s="29" t="s">
        <v>353</v>
      </c>
      <c r="E144" s="29"/>
      <c r="F144" s="39">
        <f t="shared" si="16"/>
        <v>278.3</v>
      </c>
      <c r="G144" s="39">
        <f t="shared" si="16"/>
        <v>278.3</v>
      </c>
      <c r="H144" s="39">
        <f t="shared" si="16"/>
        <v>0</v>
      </c>
      <c r="I144" s="59">
        <f t="shared" si="16"/>
        <v>0</v>
      </c>
    </row>
    <row r="145" spans="1:9" s="30" customFormat="1" ht="37.5">
      <c r="A145" s="57" t="s">
        <v>125</v>
      </c>
      <c r="B145" s="28" t="s">
        <v>7</v>
      </c>
      <c r="C145" s="29" t="s">
        <v>11</v>
      </c>
      <c r="D145" s="29" t="s">
        <v>353</v>
      </c>
      <c r="E145" s="29" t="s">
        <v>20</v>
      </c>
      <c r="F145" s="35">
        <f>SUM(G145:I145)</f>
        <v>278.3</v>
      </c>
      <c r="G145" s="36">
        <v>278.3</v>
      </c>
      <c r="H145" s="36"/>
      <c r="I145" s="58"/>
    </row>
    <row r="146" spans="1:9" s="6" customFormat="1" ht="18.75">
      <c r="A146" s="51" t="s">
        <v>39</v>
      </c>
      <c r="B146" s="45"/>
      <c r="C146" s="46"/>
      <c r="D146" s="46"/>
      <c r="E146" s="46"/>
      <c r="F146" s="47">
        <f>SUM(F147,F175,F190,F213)</f>
        <v>188180.7</v>
      </c>
      <c r="G146" s="47">
        <f>SUM(G147,G175,G190,G213)</f>
        <v>188180.7</v>
      </c>
      <c r="H146" s="47">
        <f>SUM(H147,H175,H190,H213)</f>
        <v>0</v>
      </c>
      <c r="I146" s="52">
        <f>SUM(I147,I175,I190,I213)</f>
        <v>0</v>
      </c>
    </row>
    <row r="147" spans="1:9" s="15" customFormat="1" ht="18.75">
      <c r="A147" s="53" t="s">
        <v>40</v>
      </c>
      <c r="B147" s="13" t="s">
        <v>8</v>
      </c>
      <c r="C147" s="14" t="s">
        <v>3</v>
      </c>
      <c r="D147" s="14"/>
      <c r="E147" s="14"/>
      <c r="F147" s="44">
        <f>F148+F151+F156+F159+F170</f>
        <v>52356</v>
      </c>
      <c r="G147" s="44">
        <f>G148+G151+G156+G159+G170</f>
        <v>52356</v>
      </c>
      <c r="H147" s="44">
        <f>H148+H151+H156+H159+H170</f>
        <v>0</v>
      </c>
      <c r="I147" s="63">
        <f>I148+I151+I156+I159+I170</f>
        <v>0</v>
      </c>
    </row>
    <row r="148" spans="1:9" s="15" customFormat="1" ht="79.5" customHeight="1">
      <c r="A148" s="65" t="s">
        <v>413</v>
      </c>
      <c r="B148" s="13" t="s">
        <v>8</v>
      </c>
      <c r="C148" s="14" t="s">
        <v>3</v>
      </c>
      <c r="D148" s="14" t="s">
        <v>414</v>
      </c>
      <c r="E148" s="14"/>
      <c r="F148" s="44">
        <f>F149</f>
        <v>24000</v>
      </c>
      <c r="G148" s="44">
        <f aca="true" t="shared" si="17" ref="G148:I149">G149</f>
        <v>24000</v>
      </c>
      <c r="H148" s="44">
        <f t="shared" si="17"/>
        <v>0</v>
      </c>
      <c r="I148" s="63">
        <f t="shared" si="17"/>
        <v>0</v>
      </c>
    </row>
    <row r="149" spans="1:9" s="15" customFormat="1" ht="56.25">
      <c r="A149" s="60" t="s">
        <v>411</v>
      </c>
      <c r="B149" s="13" t="s">
        <v>8</v>
      </c>
      <c r="C149" s="14" t="s">
        <v>3</v>
      </c>
      <c r="D149" s="14" t="s">
        <v>412</v>
      </c>
      <c r="E149" s="14"/>
      <c r="F149" s="44">
        <f>F150</f>
        <v>24000</v>
      </c>
      <c r="G149" s="44">
        <f t="shared" si="17"/>
        <v>24000</v>
      </c>
      <c r="H149" s="44">
        <f t="shared" si="17"/>
        <v>0</v>
      </c>
      <c r="I149" s="63">
        <f t="shared" si="17"/>
        <v>0</v>
      </c>
    </row>
    <row r="150" spans="1:9" s="15" customFormat="1" ht="18.75">
      <c r="A150" s="62" t="s">
        <v>120</v>
      </c>
      <c r="B150" s="28" t="s">
        <v>8</v>
      </c>
      <c r="C150" s="29" t="s">
        <v>3</v>
      </c>
      <c r="D150" s="29" t="s">
        <v>412</v>
      </c>
      <c r="E150" s="29" t="s">
        <v>24</v>
      </c>
      <c r="F150" s="35">
        <f>SUM(G150:I150)</f>
        <v>24000</v>
      </c>
      <c r="G150" s="35">
        <v>24000</v>
      </c>
      <c r="H150" s="35"/>
      <c r="I150" s="61"/>
    </row>
    <row r="151" spans="1:9" s="15" customFormat="1" ht="56.25" customHeight="1">
      <c r="A151" s="53" t="s">
        <v>72</v>
      </c>
      <c r="B151" s="13" t="s">
        <v>8</v>
      </c>
      <c r="C151" s="14" t="s">
        <v>3</v>
      </c>
      <c r="D151" s="14" t="s">
        <v>199</v>
      </c>
      <c r="E151" s="14"/>
      <c r="F151" s="43">
        <f>F152+F154</f>
        <v>1973</v>
      </c>
      <c r="G151" s="43">
        <f>G152+G154</f>
        <v>1973</v>
      </c>
      <c r="H151" s="43">
        <f>H152+H154</f>
        <v>0</v>
      </c>
      <c r="I151" s="54">
        <f>I152+I154</f>
        <v>0</v>
      </c>
    </row>
    <row r="152" spans="1:9" s="5" customFormat="1" ht="56.25" customHeight="1">
      <c r="A152" s="55" t="s">
        <v>410</v>
      </c>
      <c r="B152" s="4" t="s">
        <v>8</v>
      </c>
      <c r="C152" s="7" t="s">
        <v>3</v>
      </c>
      <c r="D152" s="7" t="s">
        <v>200</v>
      </c>
      <c r="E152" s="7"/>
      <c r="F152" s="39">
        <f>F153</f>
        <v>1973</v>
      </c>
      <c r="G152" s="39">
        <f>G153</f>
        <v>1973</v>
      </c>
      <c r="H152" s="39">
        <f>H153</f>
        <v>0</v>
      </c>
      <c r="I152" s="59">
        <f>I153</f>
        <v>0</v>
      </c>
    </row>
    <row r="153" spans="1:9" s="30" customFormat="1" ht="18.75">
      <c r="A153" s="62" t="s">
        <v>120</v>
      </c>
      <c r="B153" s="28" t="s">
        <v>8</v>
      </c>
      <c r="C153" s="29" t="s">
        <v>3</v>
      </c>
      <c r="D153" s="29" t="s">
        <v>200</v>
      </c>
      <c r="E153" s="29" t="s">
        <v>24</v>
      </c>
      <c r="F153" s="35">
        <f>SUM(G153:I153)</f>
        <v>1973</v>
      </c>
      <c r="G153" s="36">
        <v>1973</v>
      </c>
      <c r="H153" s="36"/>
      <c r="I153" s="58"/>
    </row>
    <row r="154" spans="1:9" s="5" customFormat="1" ht="20.25" customHeight="1" hidden="1">
      <c r="A154" s="55" t="s">
        <v>73</v>
      </c>
      <c r="B154" s="4" t="s">
        <v>8</v>
      </c>
      <c r="C154" s="7" t="s">
        <v>3</v>
      </c>
      <c r="D154" s="7" t="s">
        <v>201</v>
      </c>
      <c r="E154" s="7"/>
      <c r="F154" s="39">
        <f>F155</f>
        <v>0</v>
      </c>
      <c r="G154" s="39">
        <f>G155</f>
        <v>0</v>
      </c>
      <c r="H154" s="39">
        <f>H155</f>
        <v>0</v>
      </c>
      <c r="I154" s="59">
        <f>I155</f>
        <v>0</v>
      </c>
    </row>
    <row r="155" spans="1:9" s="30" customFormat="1" ht="18.75" hidden="1">
      <c r="A155" s="62" t="s">
        <v>120</v>
      </c>
      <c r="B155" s="28" t="s">
        <v>8</v>
      </c>
      <c r="C155" s="29" t="s">
        <v>3</v>
      </c>
      <c r="D155" s="29" t="s">
        <v>201</v>
      </c>
      <c r="E155" s="29" t="s">
        <v>24</v>
      </c>
      <c r="F155" s="35">
        <f>SUM(G155:I155)</f>
        <v>0</v>
      </c>
      <c r="G155" s="36"/>
      <c r="H155" s="36"/>
      <c r="I155" s="58"/>
    </row>
    <row r="156" spans="1:9" s="15" customFormat="1" ht="56.25" customHeight="1" hidden="1">
      <c r="A156" s="53" t="s">
        <v>146</v>
      </c>
      <c r="B156" s="13" t="s">
        <v>8</v>
      </c>
      <c r="C156" s="14" t="s">
        <v>3</v>
      </c>
      <c r="D156" s="14" t="s">
        <v>202</v>
      </c>
      <c r="E156" s="14"/>
      <c r="F156" s="43">
        <f aca="true" t="shared" si="18" ref="F156:I157">F157</f>
        <v>0</v>
      </c>
      <c r="G156" s="43">
        <f t="shared" si="18"/>
        <v>0</v>
      </c>
      <c r="H156" s="43">
        <f t="shared" si="18"/>
        <v>0</v>
      </c>
      <c r="I156" s="54">
        <f t="shared" si="18"/>
        <v>0</v>
      </c>
    </row>
    <row r="157" spans="1:9" s="11" customFormat="1" ht="75" hidden="1">
      <c r="A157" s="60" t="s">
        <v>147</v>
      </c>
      <c r="B157" s="9" t="s">
        <v>8</v>
      </c>
      <c r="C157" s="10" t="s">
        <v>3</v>
      </c>
      <c r="D157" s="10" t="s">
        <v>203</v>
      </c>
      <c r="E157" s="10"/>
      <c r="F157" s="42">
        <f t="shared" si="18"/>
        <v>0</v>
      </c>
      <c r="G157" s="42">
        <f t="shared" si="18"/>
        <v>0</v>
      </c>
      <c r="H157" s="42">
        <f t="shared" si="18"/>
        <v>0</v>
      </c>
      <c r="I157" s="56">
        <f t="shared" si="18"/>
        <v>0</v>
      </c>
    </row>
    <row r="158" spans="1:9" s="30" customFormat="1" ht="15.75" customHeight="1" hidden="1">
      <c r="A158" s="62" t="s">
        <v>120</v>
      </c>
      <c r="B158" s="28" t="s">
        <v>8</v>
      </c>
      <c r="C158" s="29" t="s">
        <v>3</v>
      </c>
      <c r="D158" s="29" t="s">
        <v>203</v>
      </c>
      <c r="E158" s="29" t="s">
        <v>24</v>
      </c>
      <c r="F158" s="35">
        <f>SUM(G158:I158)</f>
        <v>0</v>
      </c>
      <c r="G158" s="36"/>
      <c r="H158" s="36"/>
      <c r="I158" s="58"/>
    </row>
    <row r="159" spans="1:9" s="15" customFormat="1" ht="18.75">
      <c r="A159" s="65" t="s">
        <v>83</v>
      </c>
      <c r="B159" s="13" t="s">
        <v>8</v>
      </c>
      <c r="C159" s="14" t="s">
        <v>3</v>
      </c>
      <c r="D159" s="14" t="s">
        <v>204</v>
      </c>
      <c r="E159" s="14"/>
      <c r="F159" s="43">
        <f>SUM(F160,F162,F165,F167)</f>
        <v>22383</v>
      </c>
      <c r="G159" s="43">
        <f>SUM(G160,G162,G165,G167)</f>
        <v>22383</v>
      </c>
      <c r="H159" s="43">
        <f>SUM(H160,H162,H165,H167)</f>
        <v>0</v>
      </c>
      <c r="I159" s="54">
        <f>SUM(I160,I162,I165,I167)</f>
        <v>0</v>
      </c>
    </row>
    <row r="160" spans="1:9" s="5" customFormat="1" ht="58.5" customHeight="1" hidden="1">
      <c r="A160" s="66" t="s">
        <v>84</v>
      </c>
      <c r="B160" s="4" t="s">
        <v>8</v>
      </c>
      <c r="C160" s="7" t="s">
        <v>3</v>
      </c>
      <c r="D160" s="7" t="s">
        <v>205</v>
      </c>
      <c r="E160" s="7"/>
      <c r="F160" s="39">
        <f>F161</f>
        <v>0</v>
      </c>
      <c r="G160" s="39">
        <f>G161</f>
        <v>0</v>
      </c>
      <c r="H160" s="39">
        <f>H161</f>
        <v>0</v>
      </c>
      <c r="I160" s="59">
        <f>I161</f>
        <v>0</v>
      </c>
    </row>
    <row r="161" spans="1:9" s="30" customFormat="1" ht="18.75" hidden="1">
      <c r="A161" s="57" t="s">
        <v>124</v>
      </c>
      <c r="B161" s="28" t="s">
        <v>8</v>
      </c>
      <c r="C161" s="29" t="s">
        <v>3</v>
      </c>
      <c r="D161" s="29" t="s">
        <v>205</v>
      </c>
      <c r="E161" s="29" t="s">
        <v>26</v>
      </c>
      <c r="F161" s="35">
        <f>SUM(G161:I161)</f>
        <v>0</v>
      </c>
      <c r="G161" s="36"/>
      <c r="H161" s="36"/>
      <c r="I161" s="58"/>
    </row>
    <row r="162" spans="1:9" s="5" customFormat="1" ht="56.25">
      <c r="A162" s="55" t="s">
        <v>85</v>
      </c>
      <c r="B162" s="4" t="s">
        <v>8</v>
      </c>
      <c r="C162" s="7" t="s">
        <v>3</v>
      </c>
      <c r="D162" s="7" t="s">
        <v>206</v>
      </c>
      <c r="E162" s="7"/>
      <c r="F162" s="39">
        <f>SUM(F163:F164)</f>
        <v>20123</v>
      </c>
      <c r="G162" s="39">
        <f>SUM(G163:G164)</f>
        <v>20123</v>
      </c>
      <c r="H162" s="39">
        <f>SUM(H163:H164)</f>
        <v>0</v>
      </c>
      <c r="I162" s="59">
        <f>SUM(I163:I164)</f>
        <v>0</v>
      </c>
    </row>
    <row r="163" spans="1:9" s="30" customFormat="1" ht="18.75" hidden="1">
      <c r="A163" s="62" t="s">
        <v>124</v>
      </c>
      <c r="B163" s="28" t="s">
        <v>8</v>
      </c>
      <c r="C163" s="29" t="s">
        <v>3</v>
      </c>
      <c r="D163" s="29" t="s">
        <v>206</v>
      </c>
      <c r="E163" s="29" t="s">
        <v>20</v>
      </c>
      <c r="F163" s="35">
        <f>SUM(G163:I163)</f>
        <v>0</v>
      </c>
      <c r="G163" s="36"/>
      <c r="H163" s="36"/>
      <c r="I163" s="58"/>
    </row>
    <row r="164" spans="1:9" s="30" customFormat="1" ht="37.5">
      <c r="A164" s="62" t="s">
        <v>125</v>
      </c>
      <c r="B164" s="28" t="s">
        <v>8</v>
      </c>
      <c r="C164" s="29" t="s">
        <v>3</v>
      </c>
      <c r="D164" s="29" t="s">
        <v>206</v>
      </c>
      <c r="E164" s="29" t="s">
        <v>20</v>
      </c>
      <c r="F164" s="35">
        <f>SUM(G164:I164)</f>
        <v>20123</v>
      </c>
      <c r="G164" s="36">
        <v>20123</v>
      </c>
      <c r="H164" s="36"/>
      <c r="I164" s="58"/>
    </row>
    <row r="165" spans="1:9" s="5" customFormat="1" ht="56.25" hidden="1">
      <c r="A165" s="55" t="s">
        <v>352</v>
      </c>
      <c r="B165" s="4" t="s">
        <v>8</v>
      </c>
      <c r="C165" s="7" t="s">
        <v>3</v>
      </c>
      <c r="D165" s="7" t="s">
        <v>368</v>
      </c>
      <c r="E165" s="7"/>
      <c r="F165" s="39">
        <f>F166</f>
        <v>0</v>
      </c>
      <c r="G165" s="39">
        <f>G166</f>
        <v>0</v>
      </c>
      <c r="H165" s="39">
        <f>H166</f>
        <v>0</v>
      </c>
      <c r="I165" s="59">
        <f>I166</f>
        <v>0</v>
      </c>
    </row>
    <row r="166" spans="1:9" s="30" customFormat="1" ht="37.5" hidden="1">
      <c r="A166" s="62" t="s">
        <v>125</v>
      </c>
      <c r="B166" s="40" t="s">
        <v>8</v>
      </c>
      <c r="C166" s="37" t="s">
        <v>3</v>
      </c>
      <c r="D166" s="37" t="s">
        <v>368</v>
      </c>
      <c r="E166" s="37" t="s">
        <v>20</v>
      </c>
      <c r="F166" s="35">
        <f>SUM(G166:I166)</f>
        <v>0</v>
      </c>
      <c r="G166" s="36"/>
      <c r="H166" s="36"/>
      <c r="I166" s="58"/>
    </row>
    <row r="167" spans="1:9" s="5" customFormat="1" ht="18.75">
      <c r="A167" s="66" t="s">
        <v>86</v>
      </c>
      <c r="B167" s="4" t="s">
        <v>8</v>
      </c>
      <c r="C167" s="7" t="s">
        <v>3</v>
      </c>
      <c r="D167" s="7" t="s">
        <v>207</v>
      </c>
      <c r="E167" s="7"/>
      <c r="F167" s="39">
        <f>SUM(F168:F169)</f>
        <v>2260</v>
      </c>
      <c r="G167" s="39">
        <f>SUM(G168:G169)</f>
        <v>2260</v>
      </c>
      <c r="H167" s="39">
        <f>SUM(H168:H169)</f>
        <v>0</v>
      </c>
      <c r="I167" s="59">
        <f>SUM(I168:I169)</f>
        <v>0</v>
      </c>
    </row>
    <row r="168" spans="1:9" s="30" customFormat="1" ht="18.75" hidden="1">
      <c r="A168" s="62" t="s">
        <v>124</v>
      </c>
      <c r="B168" s="28" t="s">
        <v>8</v>
      </c>
      <c r="C168" s="29" t="s">
        <v>3</v>
      </c>
      <c r="D168" s="29" t="s">
        <v>207</v>
      </c>
      <c r="E168" s="29" t="s">
        <v>26</v>
      </c>
      <c r="F168" s="35">
        <f>SUM(G168:I168)</f>
        <v>0</v>
      </c>
      <c r="G168" s="36"/>
      <c r="H168" s="36"/>
      <c r="I168" s="58"/>
    </row>
    <row r="169" spans="1:9" s="30" customFormat="1" ht="37.5">
      <c r="A169" s="62" t="s">
        <v>125</v>
      </c>
      <c r="B169" s="28" t="s">
        <v>8</v>
      </c>
      <c r="C169" s="29" t="s">
        <v>3</v>
      </c>
      <c r="D169" s="29" t="s">
        <v>207</v>
      </c>
      <c r="E169" s="29" t="s">
        <v>20</v>
      </c>
      <c r="F169" s="35">
        <f>SUM(G169:I169)</f>
        <v>2260</v>
      </c>
      <c r="G169" s="36">
        <v>2260</v>
      </c>
      <c r="H169" s="36"/>
      <c r="I169" s="58"/>
    </row>
    <row r="170" spans="1:9" s="33" customFormat="1" ht="22.5" customHeight="1">
      <c r="A170" s="53" t="s">
        <v>319</v>
      </c>
      <c r="B170" s="13" t="s">
        <v>8</v>
      </c>
      <c r="C170" s="14" t="s">
        <v>3</v>
      </c>
      <c r="D170" s="14" t="s">
        <v>213</v>
      </c>
      <c r="E170" s="14"/>
      <c r="F170" s="43">
        <f>SUM(F171,F173)</f>
        <v>4000</v>
      </c>
      <c r="G170" s="43">
        <f>SUM(G171,G173)</f>
        <v>4000</v>
      </c>
      <c r="H170" s="43">
        <f>SUM(H171,H173)</f>
        <v>0</v>
      </c>
      <c r="I170" s="54">
        <f>SUM(I171,I173)</f>
        <v>0</v>
      </c>
    </row>
    <row r="171" spans="1:9" s="12" customFormat="1" ht="37.5" hidden="1">
      <c r="A171" s="67" t="s">
        <v>367</v>
      </c>
      <c r="B171" s="9" t="s">
        <v>8</v>
      </c>
      <c r="C171" s="10" t="s">
        <v>3</v>
      </c>
      <c r="D171" s="10" t="s">
        <v>213</v>
      </c>
      <c r="E171" s="10"/>
      <c r="F171" s="39">
        <f aca="true" t="shared" si="19" ref="F171:I173">F172</f>
        <v>0</v>
      </c>
      <c r="G171" s="39">
        <f t="shared" si="19"/>
        <v>0</v>
      </c>
      <c r="H171" s="39">
        <f t="shared" si="19"/>
        <v>0</v>
      </c>
      <c r="I171" s="59">
        <f t="shared" si="19"/>
        <v>0</v>
      </c>
    </row>
    <row r="172" spans="1:9" s="34" customFormat="1" ht="37.5" hidden="1">
      <c r="A172" s="62" t="s">
        <v>125</v>
      </c>
      <c r="B172" s="28" t="s">
        <v>8</v>
      </c>
      <c r="C172" s="29" t="s">
        <v>3</v>
      </c>
      <c r="D172" s="29" t="s">
        <v>213</v>
      </c>
      <c r="E172" s="29" t="s">
        <v>20</v>
      </c>
      <c r="F172" s="35">
        <f>SUM(G172:I172)</f>
        <v>0</v>
      </c>
      <c r="G172" s="36"/>
      <c r="H172" s="36"/>
      <c r="I172" s="58"/>
    </row>
    <row r="173" spans="1:9" s="12" customFormat="1" ht="37.5">
      <c r="A173" s="67" t="s">
        <v>416</v>
      </c>
      <c r="B173" s="9" t="s">
        <v>8</v>
      </c>
      <c r="C173" s="10" t="s">
        <v>3</v>
      </c>
      <c r="D173" s="10" t="s">
        <v>394</v>
      </c>
      <c r="E173" s="10"/>
      <c r="F173" s="39">
        <f t="shared" si="19"/>
        <v>4000</v>
      </c>
      <c r="G173" s="39">
        <f t="shared" si="19"/>
        <v>4000</v>
      </c>
      <c r="H173" s="39">
        <f t="shared" si="19"/>
        <v>0</v>
      </c>
      <c r="I173" s="59">
        <f t="shared" si="19"/>
        <v>0</v>
      </c>
    </row>
    <row r="174" spans="1:9" s="34" customFormat="1" ht="37.5">
      <c r="A174" s="62" t="s">
        <v>125</v>
      </c>
      <c r="B174" s="28" t="s">
        <v>8</v>
      </c>
      <c r="C174" s="29" t="s">
        <v>3</v>
      </c>
      <c r="D174" s="29" t="s">
        <v>394</v>
      </c>
      <c r="E174" s="29" t="s">
        <v>20</v>
      </c>
      <c r="F174" s="35">
        <f>SUM(G174:I174)</f>
        <v>4000</v>
      </c>
      <c r="G174" s="36">
        <v>4000</v>
      </c>
      <c r="H174" s="36"/>
      <c r="I174" s="58"/>
    </row>
    <row r="175" spans="1:9" s="15" customFormat="1" ht="18.75" hidden="1">
      <c r="A175" s="65" t="s">
        <v>41</v>
      </c>
      <c r="B175" s="13" t="s">
        <v>8</v>
      </c>
      <c r="C175" s="14" t="s">
        <v>4</v>
      </c>
      <c r="D175" s="14"/>
      <c r="E175" s="14"/>
      <c r="F175" s="43">
        <f>SUM(F176,F181,F187)</f>
        <v>0</v>
      </c>
      <c r="G175" s="43">
        <f>SUM(G176,G181,G187)</f>
        <v>0</v>
      </c>
      <c r="H175" s="43">
        <f>SUM(H176,H181,H187)</f>
        <v>0</v>
      </c>
      <c r="I175" s="54">
        <f>SUM(I176,I181,I187)</f>
        <v>0</v>
      </c>
    </row>
    <row r="176" spans="1:9" s="15" customFormat="1" ht="40.5" customHeight="1" hidden="1">
      <c r="A176" s="53" t="s">
        <v>72</v>
      </c>
      <c r="B176" s="13" t="s">
        <v>8</v>
      </c>
      <c r="C176" s="14" t="s">
        <v>4</v>
      </c>
      <c r="D176" s="14" t="s">
        <v>199</v>
      </c>
      <c r="E176" s="14"/>
      <c r="F176" s="43">
        <f>F177+F179</f>
        <v>0</v>
      </c>
      <c r="G176" s="43">
        <f>G177+G179</f>
        <v>0</v>
      </c>
      <c r="H176" s="43">
        <f>H177+H179</f>
        <v>0</v>
      </c>
      <c r="I176" s="54">
        <f>I177+I179</f>
        <v>0</v>
      </c>
    </row>
    <row r="177" spans="1:9" s="5" customFormat="1" ht="56.25" hidden="1">
      <c r="A177" s="55" t="s">
        <v>145</v>
      </c>
      <c r="B177" s="4" t="s">
        <v>8</v>
      </c>
      <c r="C177" s="7" t="s">
        <v>4</v>
      </c>
      <c r="D177" s="7" t="s">
        <v>200</v>
      </c>
      <c r="E177" s="7"/>
      <c r="F177" s="42">
        <f>F178</f>
        <v>0</v>
      </c>
      <c r="G177" s="42">
        <f>G178</f>
        <v>0</v>
      </c>
      <c r="H177" s="42">
        <f>H178</f>
        <v>0</v>
      </c>
      <c r="I177" s="56">
        <f>I178</f>
        <v>0</v>
      </c>
    </row>
    <row r="178" spans="1:9" s="30" customFormat="1" ht="18.75" hidden="1">
      <c r="A178" s="57" t="s">
        <v>120</v>
      </c>
      <c r="B178" s="28" t="s">
        <v>8</v>
      </c>
      <c r="C178" s="29" t="s">
        <v>4</v>
      </c>
      <c r="D178" s="29" t="s">
        <v>209</v>
      </c>
      <c r="E178" s="29" t="s">
        <v>24</v>
      </c>
      <c r="F178" s="35">
        <f>SUM(G178:I178)</f>
        <v>0</v>
      </c>
      <c r="G178" s="36"/>
      <c r="H178" s="36"/>
      <c r="I178" s="58"/>
    </row>
    <row r="179" spans="1:9" s="5" customFormat="1" ht="26.25" customHeight="1" hidden="1">
      <c r="A179" s="55" t="s">
        <v>73</v>
      </c>
      <c r="B179" s="4" t="s">
        <v>8</v>
      </c>
      <c r="C179" s="7" t="s">
        <v>4</v>
      </c>
      <c r="D179" s="7" t="s">
        <v>201</v>
      </c>
      <c r="E179" s="7"/>
      <c r="F179" s="39">
        <f>F180</f>
        <v>0</v>
      </c>
      <c r="G179" s="39">
        <f>G180</f>
        <v>0</v>
      </c>
      <c r="H179" s="39">
        <f>H180</f>
        <v>0</v>
      </c>
      <c r="I179" s="59">
        <f>I180</f>
        <v>0</v>
      </c>
    </row>
    <row r="180" spans="1:9" s="30" customFormat="1" ht="18.75" hidden="1">
      <c r="A180" s="57" t="s">
        <v>120</v>
      </c>
      <c r="B180" s="28" t="s">
        <v>8</v>
      </c>
      <c r="C180" s="29" t="s">
        <v>4</v>
      </c>
      <c r="D180" s="29" t="s">
        <v>201</v>
      </c>
      <c r="E180" s="29" t="s">
        <v>24</v>
      </c>
      <c r="F180" s="35">
        <f>SUM(G180:I180)</f>
        <v>0</v>
      </c>
      <c r="G180" s="36"/>
      <c r="H180" s="36"/>
      <c r="I180" s="58"/>
    </row>
    <row r="181" spans="1:9" s="15" customFormat="1" ht="18.75" hidden="1">
      <c r="A181" s="53" t="s">
        <v>87</v>
      </c>
      <c r="B181" s="13" t="s">
        <v>8</v>
      </c>
      <c r="C181" s="14" t="s">
        <v>4</v>
      </c>
      <c r="D181" s="14" t="s">
        <v>210</v>
      </c>
      <c r="E181" s="14"/>
      <c r="F181" s="43">
        <f>F182+F184</f>
        <v>0</v>
      </c>
      <c r="G181" s="43">
        <f>G182+G184</f>
        <v>0</v>
      </c>
      <c r="H181" s="43">
        <f>H182+H184</f>
        <v>0</v>
      </c>
      <c r="I181" s="54">
        <f>I182+I184</f>
        <v>0</v>
      </c>
    </row>
    <row r="182" spans="1:9" s="5" customFormat="1" ht="66" customHeight="1" hidden="1">
      <c r="A182" s="55" t="s">
        <v>88</v>
      </c>
      <c r="B182" s="4" t="s">
        <v>8</v>
      </c>
      <c r="C182" s="7" t="s">
        <v>4</v>
      </c>
      <c r="D182" s="7" t="s">
        <v>211</v>
      </c>
      <c r="E182" s="7"/>
      <c r="F182" s="39">
        <f>F183</f>
        <v>0</v>
      </c>
      <c r="G182" s="39">
        <f>G183</f>
        <v>0</v>
      </c>
      <c r="H182" s="39">
        <f>H183</f>
        <v>0</v>
      </c>
      <c r="I182" s="59">
        <f>I183</f>
        <v>0</v>
      </c>
    </row>
    <row r="183" spans="1:9" s="30" customFormat="1" ht="37.5" hidden="1">
      <c r="A183" s="62" t="s">
        <v>125</v>
      </c>
      <c r="B183" s="28" t="s">
        <v>8</v>
      </c>
      <c r="C183" s="29" t="s">
        <v>4</v>
      </c>
      <c r="D183" s="29" t="s">
        <v>211</v>
      </c>
      <c r="E183" s="29" t="s">
        <v>26</v>
      </c>
      <c r="F183" s="35">
        <f>SUM(G183:I183)</f>
        <v>0</v>
      </c>
      <c r="G183" s="36"/>
      <c r="H183" s="36"/>
      <c r="I183" s="58"/>
    </row>
    <row r="184" spans="1:9" s="5" customFormat="1" ht="18.75" hidden="1">
      <c r="A184" s="66" t="s">
        <v>89</v>
      </c>
      <c r="B184" s="4" t="s">
        <v>8</v>
      </c>
      <c r="C184" s="7" t="s">
        <v>4</v>
      </c>
      <c r="D184" s="7" t="s">
        <v>212</v>
      </c>
      <c r="E184" s="7"/>
      <c r="F184" s="39">
        <f>SUM(F185:F186)</f>
        <v>0</v>
      </c>
      <c r="G184" s="39">
        <f>SUM(G185:G186)</f>
        <v>0</v>
      </c>
      <c r="H184" s="39">
        <f>SUM(H185:H186)</f>
        <v>0</v>
      </c>
      <c r="I184" s="59">
        <f>SUM(I185:I186)</f>
        <v>0</v>
      </c>
    </row>
    <row r="185" spans="1:9" s="30" customFormat="1" ht="18.75" hidden="1">
      <c r="A185" s="57" t="s">
        <v>124</v>
      </c>
      <c r="B185" s="28" t="s">
        <v>8</v>
      </c>
      <c r="C185" s="29" t="s">
        <v>4</v>
      </c>
      <c r="D185" s="29" t="s">
        <v>212</v>
      </c>
      <c r="E185" s="29" t="s">
        <v>26</v>
      </c>
      <c r="F185" s="35">
        <f>SUM(G185:I185)</f>
        <v>0</v>
      </c>
      <c r="G185" s="36"/>
      <c r="H185" s="36"/>
      <c r="I185" s="58"/>
    </row>
    <row r="186" spans="1:9" s="30" customFormat="1" ht="37.5" hidden="1">
      <c r="A186" s="57" t="s">
        <v>125</v>
      </c>
      <c r="B186" s="28" t="s">
        <v>8</v>
      </c>
      <c r="C186" s="29" t="s">
        <v>4</v>
      </c>
      <c r="D186" s="29" t="s">
        <v>212</v>
      </c>
      <c r="E186" s="29" t="s">
        <v>20</v>
      </c>
      <c r="F186" s="35">
        <f>SUM(G186:I186)</f>
        <v>0</v>
      </c>
      <c r="G186" s="36"/>
      <c r="H186" s="36"/>
      <c r="I186" s="58"/>
    </row>
    <row r="187" spans="1:9" s="15" customFormat="1" ht="24.75" customHeight="1" hidden="1">
      <c r="A187" s="53" t="s">
        <v>95</v>
      </c>
      <c r="B187" s="13" t="s">
        <v>8</v>
      </c>
      <c r="C187" s="14" t="s">
        <v>4</v>
      </c>
      <c r="D187" s="14" t="s">
        <v>213</v>
      </c>
      <c r="E187" s="14"/>
      <c r="F187" s="43">
        <f>SUM(F188)</f>
        <v>0</v>
      </c>
      <c r="G187" s="43">
        <f>SUM(G188)</f>
        <v>0</v>
      </c>
      <c r="H187" s="43">
        <f>SUM(H188)</f>
        <v>0</v>
      </c>
      <c r="I187" s="54">
        <f>SUM(I188)</f>
        <v>0</v>
      </c>
    </row>
    <row r="188" spans="1:9" s="5" customFormat="1" ht="56.25" hidden="1">
      <c r="A188" s="55" t="s">
        <v>344</v>
      </c>
      <c r="B188" s="4" t="s">
        <v>8</v>
      </c>
      <c r="C188" s="7" t="s">
        <v>4</v>
      </c>
      <c r="D188" s="7" t="s">
        <v>256</v>
      </c>
      <c r="E188" s="7"/>
      <c r="F188" s="39">
        <f>SUM(F189:F189)</f>
        <v>0</v>
      </c>
      <c r="G188" s="39">
        <f>SUM(G189:G189)</f>
        <v>0</v>
      </c>
      <c r="H188" s="39">
        <f>SUM(H189:H189)</f>
        <v>0</v>
      </c>
      <c r="I188" s="59">
        <f>SUM(I189:I189)</f>
        <v>0</v>
      </c>
    </row>
    <row r="189" spans="1:9" s="30" customFormat="1" ht="18.75" hidden="1">
      <c r="A189" s="57" t="s">
        <v>120</v>
      </c>
      <c r="B189" s="28" t="s">
        <v>8</v>
      </c>
      <c r="C189" s="29" t="s">
        <v>4</v>
      </c>
      <c r="D189" s="29" t="s">
        <v>256</v>
      </c>
      <c r="E189" s="29" t="s">
        <v>24</v>
      </c>
      <c r="F189" s="35">
        <f>SUM(G189:I189)</f>
        <v>0</v>
      </c>
      <c r="G189" s="36"/>
      <c r="H189" s="36"/>
      <c r="I189" s="58"/>
    </row>
    <row r="190" spans="1:9" s="15" customFormat="1" ht="18.75">
      <c r="A190" s="53" t="s">
        <v>42</v>
      </c>
      <c r="B190" s="13" t="s">
        <v>8</v>
      </c>
      <c r="C190" s="14" t="s">
        <v>5</v>
      </c>
      <c r="D190" s="14"/>
      <c r="E190" s="14"/>
      <c r="F190" s="43">
        <f>SUM(F191,F194,F210)</f>
        <v>122927.7</v>
      </c>
      <c r="G190" s="43">
        <f>SUM(G191,G194,G210)</f>
        <v>122927.7</v>
      </c>
      <c r="H190" s="43">
        <f>SUM(H191,H194,H210)</f>
        <v>0</v>
      </c>
      <c r="I190" s="54">
        <f>SUM(I191,I194,I210)</f>
        <v>0</v>
      </c>
    </row>
    <row r="191" spans="1:9" s="15" customFormat="1" ht="55.5" customHeight="1">
      <c r="A191" s="53" t="s">
        <v>72</v>
      </c>
      <c r="B191" s="13" t="s">
        <v>8</v>
      </c>
      <c r="C191" s="14" t="s">
        <v>5</v>
      </c>
      <c r="D191" s="14" t="s">
        <v>199</v>
      </c>
      <c r="E191" s="14"/>
      <c r="F191" s="43">
        <f>SUM(F192)</f>
        <v>2000</v>
      </c>
      <c r="G191" s="43">
        <f>SUM(G192)</f>
        <v>2000</v>
      </c>
      <c r="H191" s="43">
        <f>SUM(H192)</f>
        <v>0</v>
      </c>
      <c r="I191" s="54">
        <f>SUM(I192)</f>
        <v>0</v>
      </c>
    </row>
    <row r="192" spans="1:9" s="5" customFormat="1" ht="56.25">
      <c r="A192" s="55" t="s">
        <v>415</v>
      </c>
      <c r="B192" s="4" t="s">
        <v>8</v>
      </c>
      <c r="C192" s="7" t="s">
        <v>5</v>
      </c>
      <c r="D192" s="7" t="s">
        <v>200</v>
      </c>
      <c r="E192" s="7"/>
      <c r="F192" s="42">
        <f>F193</f>
        <v>2000</v>
      </c>
      <c r="G192" s="42">
        <f>G193</f>
        <v>2000</v>
      </c>
      <c r="H192" s="42">
        <f>H193</f>
        <v>0</v>
      </c>
      <c r="I192" s="56">
        <f>I193</f>
        <v>0</v>
      </c>
    </row>
    <row r="193" spans="1:9" s="30" customFormat="1" ht="18.75">
      <c r="A193" s="57" t="s">
        <v>120</v>
      </c>
      <c r="B193" s="28" t="s">
        <v>8</v>
      </c>
      <c r="C193" s="29" t="s">
        <v>5</v>
      </c>
      <c r="D193" s="29" t="s">
        <v>200</v>
      </c>
      <c r="E193" s="29" t="s">
        <v>24</v>
      </c>
      <c r="F193" s="35">
        <f>SUM(G193:I193)</f>
        <v>2000</v>
      </c>
      <c r="G193" s="36">
        <v>2000</v>
      </c>
      <c r="H193" s="36"/>
      <c r="I193" s="58"/>
    </row>
    <row r="194" spans="1:9" s="15" customFormat="1" ht="18.75">
      <c r="A194" s="53" t="s">
        <v>42</v>
      </c>
      <c r="B194" s="13" t="s">
        <v>8</v>
      </c>
      <c r="C194" s="14" t="s">
        <v>5</v>
      </c>
      <c r="D194" s="14" t="s">
        <v>215</v>
      </c>
      <c r="E194" s="14"/>
      <c r="F194" s="44">
        <f>F195+F198+F201+F204+F207</f>
        <v>120927.7</v>
      </c>
      <c r="G194" s="44">
        <f>G195+G198+G201+G204+G207</f>
        <v>120927.7</v>
      </c>
      <c r="H194" s="44">
        <f>H195+H198+H201+H204+H207</f>
        <v>0</v>
      </c>
      <c r="I194" s="63">
        <f>I195+I198+I201+I204+I207</f>
        <v>0</v>
      </c>
    </row>
    <row r="195" spans="1:9" s="5" customFormat="1" ht="18.75">
      <c r="A195" s="55" t="s">
        <v>90</v>
      </c>
      <c r="B195" s="4" t="s">
        <v>8</v>
      </c>
      <c r="C195" s="7" t="s">
        <v>5</v>
      </c>
      <c r="D195" s="7" t="s">
        <v>216</v>
      </c>
      <c r="E195" s="7"/>
      <c r="F195" s="39">
        <f>SUM(F196:F197)</f>
        <v>14390</v>
      </c>
      <c r="G195" s="39">
        <f>SUM(G196:G197)</f>
        <v>14390</v>
      </c>
      <c r="H195" s="39">
        <f>SUM(H196:H197)</f>
        <v>0</v>
      </c>
      <c r="I195" s="59">
        <f>SUM(I196:I197)</f>
        <v>0</v>
      </c>
    </row>
    <row r="196" spans="1:9" s="30" customFormat="1" ht="20.25" customHeight="1" hidden="1">
      <c r="A196" s="57" t="s">
        <v>124</v>
      </c>
      <c r="B196" s="28" t="s">
        <v>8</v>
      </c>
      <c r="C196" s="29" t="s">
        <v>5</v>
      </c>
      <c r="D196" s="29" t="s">
        <v>216</v>
      </c>
      <c r="E196" s="29" t="s">
        <v>26</v>
      </c>
      <c r="F196" s="35">
        <f>SUM(G196:I196)</f>
        <v>0</v>
      </c>
      <c r="G196" s="36"/>
      <c r="H196" s="36"/>
      <c r="I196" s="58"/>
    </row>
    <row r="197" spans="1:9" s="30" customFormat="1" ht="37.5">
      <c r="A197" s="57" t="s">
        <v>125</v>
      </c>
      <c r="B197" s="28" t="s">
        <v>8</v>
      </c>
      <c r="C197" s="29" t="s">
        <v>5</v>
      </c>
      <c r="D197" s="29" t="s">
        <v>216</v>
      </c>
      <c r="E197" s="29" t="s">
        <v>20</v>
      </c>
      <c r="F197" s="35">
        <f>SUM(G197:I197)</f>
        <v>14390</v>
      </c>
      <c r="G197" s="36">
        <v>14390</v>
      </c>
      <c r="H197" s="36"/>
      <c r="I197" s="58"/>
    </row>
    <row r="198" spans="1:9" s="5" customFormat="1" ht="56.25">
      <c r="A198" s="55" t="s">
        <v>91</v>
      </c>
      <c r="B198" s="4" t="s">
        <v>8</v>
      </c>
      <c r="C198" s="7" t="s">
        <v>5</v>
      </c>
      <c r="D198" s="7" t="s">
        <v>217</v>
      </c>
      <c r="E198" s="7"/>
      <c r="F198" s="39">
        <f>SUM(F199:F200)</f>
        <v>76697.7</v>
      </c>
      <c r="G198" s="39">
        <f>SUM(G199:G200)</f>
        <v>76697.7</v>
      </c>
      <c r="H198" s="39">
        <f>SUM(H199:H200)</f>
        <v>0</v>
      </c>
      <c r="I198" s="59">
        <f>SUM(I199:I200)</f>
        <v>0</v>
      </c>
    </row>
    <row r="199" spans="1:9" s="30" customFormat="1" ht="18" customHeight="1" hidden="1">
      <c r="A199" s="57" t="s">
        <v>124</v>
      </c>
      <c r="B199" s="28" t="s">
        <v>8</v>
      </c>
      <c r="C199" s="29" t="s">
        <v>5</v>
      </c>
      <c r="D199" s="29" t="s">
        <v>217</v>
      </c>
      <c r="E199" s="29" t="s">
        <v>26</v>
      </c>
      <c r="F199" s="35">
        <f>SUM(G199:I199)</f>
        <v>0</v>
      </c>
      <c r="G199" s="36"/>
      <c r="H199" s="36"/>
      <c r="I199" s="58"/>
    </row>
    <row r="200" spans="1:9" s="30" customFormat="1" ht="37.5">
      <c r="A200" s="57" t="s">
        <v>125</v>
      </c>
      <c r="B200" s="28" t="s">
        <v>8</v>
      </c>
      <c r="C200" s="29" t="s">
        <v>5</v>
      </c>
      <c r="D200" s="29" t="s">
        <v>217</v>
      </c>
      <c r="E200" s="29" t="s">
        <v>20</v>
      </c>
      <c r="F200" s="35">
        <f>SUM(G200:I200)</f>
        <v>76697.7</v>
      </c>
      <c r="G200" s="36">
        <v>76697.7</v>
      </c>
      <c r="H200" s="36"/>
      <c r="I200" s="58"/>
    </row>
    <row r="201" spans="1:9" s="5" customFormat="1" ht="18.75">
      <c r="A201" s="55" t="s">
        <v>92</v>
      </c>
      <c r="B201" s="4" t="s">
        <v>8</v>
      </c>
      <c r="C201" s="7" t="s">
        <v>5</v>
      </c>
      <c r="D201" s="7" t="s">
        <v>218</v>
      </c>
      <c r="E201" s="7"/>
      <c r="F201" s="39">
        <f>SUM(F202:F203)</f>
        <v>19800</v>
      </c>
      <c r="G201" s="39">
        <f>SUM(G202:G203)</f>
        <v>19800</v>
      </c>
      <c r="H201" s="39">
        <f>SUM(H202:H203)</f>
        <v>0</v>
      </c>
      <c r="I201" s="59">
        <f>SUM(I202:I203)</f>
        <v>0</v>
      </c>
    </row>
    <row r="202" spans="1:9" s="30" customFormat="1" ht="21.75" customHeight="1" hidden="1">
      <c r="A202" s="57" t="s">
        <v>124</v>
      </c>
      <c r="B202" s="28" t="s">
        <v>8</v>
      </c>
      <c r="C202" s="29" t="s">
        <v>5</v>
      </c>
      <c r="D202" s="29" t="s">
        <v>218</v>
      </c>
      <c r="E202" s="29" t="s">
        <v>26</v>
      </c>
      <c r="F202" s="35">
        <f>SUM(G202:I202)</f>
        <v>0</v>
      </c>
      <c r="G202" s="36"/>
      <c r="H202" s="36"/>
      <c r="I202" s="58"/>
    </row>
    <row r="203" spans="1:9" s="30" customFormat="1" ht="37.5">
      <c r="A203" s="57" t="s">
        <v>125</v>
      </c>
      <c r="B203" s="28" t="s">
        <v>8</v>
      </c>
      <c r="C203" s="29" t="s">
        <v>5</v>
      </c>
      <c r="D203" s="29" t="s">
        <v>218</v>
      </c>
      <c r="E203" s="29" t="s">
        <v>20</v>
      </c>
      <c r="F203" s="35">
        <f>SUM(G203:I203)</f>
        <v>19800</v>
      </c>
      <c r="G203" s="36">
        <v>19800</v>
      </c>
      <c r="H203" s="36"/>
      <c r="I203" s="58"/>
    </row>
    <row r="204" spans="1:9" s="5" customFormat="1" ht="18.75">
      <c r="A204" s="55" t="s">
        <v>93</v>
      </c>
      <c r="B204" s="4" t="s">
        <v>8</v>
      </c>
      <c r="C204" s="7" t="s">
        <v>5</v>
      </c>
      <c r="D204" s="7" t="s">
        <v>219</v>
      </c>
      <c r="E204" s="7"/>
      <c r="F204" s="39">
        <f>SUM(F205:F206)</f>
        <v>2840</v>
      </c>
      <c r="G204" s="39">
        <f>SUM(G205:G206)</f>
        <v>2840</v>
      </c>
      <c r="H204" s="39">
        <f>SUM(H205:H206)</f>
        <v>0</v>
      </c>
      <c r="I204" s="59">
        <f>SUM(I205:I206)</f>
        <v>0</v>
      </c>
    </row>
    <row r="205" spans="1:9" s="30" customFormat="1" ht="24.75" customHeight="1" hidden="1">
      <c r="A205" s="57" t="s">
        <v>124</v>
      </c>
      <c r="B205" s="28" t="s">
        <v>8</v>
      </c>
      <c r="C205" s="29" t="s">
        <v>5</v>
      </c>
      <c r="D205" s="29" t="s">
        <v>219</v>
      </c>
      <c r="E205" s="29" t="s">
        <v>26</v>
      </c>
      <c r="F205" s="35">
        <f>SUM(G205:I205)</f>
        <v>0</v>
      </c>
      <c r="G205" s="36"/>
      <c r="H205" s="36"/>
      <c r="I205" s="58"/>
    </row>
    <row r="206" spans="1:9" s="30" customFormat="1" ht="37.5">
      <c r="A206" s="57" t="s">
        <v>125</v>
      </c>
      <c r="B206" s="28" t="s">
        <v>8</v>
      </c>
      <c r="C206" s="29" t="s">
        <v>5</v>
      </c>
      <c r="D206" s="29" t="s">
        <v>219</v>
      </c>
      <c r="E206" s="29" t="s">
        <v>20</v>
      </c>
      <c r="F206" s="35">
        <f>SUM(G206:I206)</f>
        <v>2840</v>
      </c>
      <c r="G206" s="36">
        <v>2840</v>
      </c>
      <c r="H206" s="36"/>
      <c r="I206" s="58"/>
    </row>
    <row r="207" spans="1:9" s="5" customFormat="1" ht="37.5">
      <c r="A207" s="55" t="s">
        <v>94</v>
      </c>
      <c r="B207" s="4" t="s">
        <v>8</v>
      </c>
      <c r="C207" s="7" t="s">
        <v>5</v>
      </c>
      <c r="D207" s="7" t="s">
        <v>220</v>
      </c>
      <c r="E207" s="7"/>
      <c r="F207" s="39">
        <f>SUM(F208:F209)</f>
        <v>7200</v>
      </c>
      <c r="G207" s="39">
        <f>SUM(G208:G209)</f>
        <v>7200</v>
      </c>
      <c r="H207" s="39">
        <f>SUM(H208:H209)</f>
        <v>0</v>
      </c>
      <c r="I207" s="59">
        <f>SUM(I208:I209)</f>
        <v>0</v>
      </c>
    </row>
    <row r="208" spans="1:9" s="30" customFormat="1" ht="22.5" customHeight="1" hidden="1">
      <c r="A208" s="57" t="s">
        <v>124</v>
      </c>
      <c r="B208" s="28" t="s">
        <v>8</v>
      </c>
      <c r="C208" s="29" t="s">
        <v>5</v>
      </c>
      <c r="D208" s="29" t="s">
        <v>220</v>
      </c>
      <c r="E208" s="29" t="s">
        <v>26</v>
      </c>
      <c r="F208" s="35">
        <f>SUM(G208:I208)</f>
        <v>0</v>
      </c>
      <c r="G208" s="36"/>
      <c r="H208" s="36"/>
      <c r="I208" s="58"/>
    </row>
    <row r="209" spans="1:9" s="30" customFormat="1" ht="37.5">
      <c r="A209" s="57" t="s">
        <v>125</v>
      </c>
      <c r="B209" s="28" t="s">
        <v>8</v>
      </c>
      <c r="C209" s="29" t="s">
        <v>5</v>
      </c>
      <c r="D209" s="29" t="s">
        <v>220</v>
      </c>
      <c r="E209" s="29" t="s">
        <v>20</v>
      </c>
      <c r="F209" s="35">
        <f>SUM(G209:I209)</f>
        <v>7200</v>
      </c>
      <c r="G209" s="36">
        <v>7200</v>
      </c>
      <c r="H209" s="36"/>
      <c r="I209" s="58"/>
    </row>
    <row r="210" spans="1:9" s="30" customFormat="1" ht="21.75" customHeight="1" hidden="1">
      <c r="A210" s="53" t="s">
        <v>95</v>
      </c>
      <c r="B210" s="13" t="s">
        <v>8</v>
      </c>
      <c r="C210" s="14" t="s">
        <v>5</v>
      </c>
      <c r="D210" s="14" t="s">
        <v>213</v>
      </c>
      <c r="E210" s="14"/>
      <c r="F210" s="43">
        <f aca="true" t="shared" si="20" ref="F210:I211">SUM(F211)</f>
        <v>0</v>
      </c>
      <c r="G210" s="43">
        <f t="shared" si="20"/>
        <v>0</v>
      </c>
      <c r="H210" s="43">
        <f t="shared" si="20"/>
        <v>0</v>
      </c>
      <c r="I210" s="54">
        <f t="shared" si="20"/>
        <v>0</v>
      </c>
    </row>
    <row r="211" spans="1:9" s="30" customFormat="1" ht="37.5" hidden="1">
      <c r="A211" s="55" t="s">
        <v>348</v>
      </c>
      <c r="B211" s="4" t="s">
        <v>8</v>
      </c>
      <c r="C211" s="7" t="s">
        <v>5</v>
      </c>
      <c r="D211" s="7" t="s">
        <v>347</v>
      </c>
      <c r="E211" s="7"/>
      <c r="F211" s="35">
        <f t="shared" si="20"/>
        <v>0</v>
      </c>
      <c r="G211" s="35">
        <f t="shared" si="20"/>
        <v>0</v>
      </c>
      <c r="H211" s="35">
        <f t="shared" si="20"/>
        <v>0</v>
      </c>
      <c r="I211" s="61">
        <f t="shared" si="20"/>
        <v>0</v>
      </c>
    </row>
    <row r="212" spans="1:9" s="30" customFormat="1" ht="37.5" hidden="1">
      <c r="A212" s="57" t="s">
        <v>125</v>
      </c>
      <c r="B212" s="28" t="s">
        <v>8</v>
      </c>
      <c r="C212" s="29" t="s">
        <v>5</v>
      </c>
      <c r="D212" s="29" t="s">
        <v>347</v>
      </c>
      <c r="E212" s="29" t="s">
        <v>20</v>
      </c>
      <c r="F212" s="35">
        <f>SUM(G212:I212)</f>
        <v>0</v>
      </c>
      <c r="G212" s="36"/>
      <c r="H212" s="36"/>
      <c r="I212" s="58"/>
    </row>
    <row r="213" spans="1:9" s="15" customFormat="1" ht="37.5">
      <c r="A213" s="53" t="s">
        <v>445</v>
      </c>
      <c r="B213" s="13" t="s">
        <v>8</v>
      </c>
      <c r="C213" s="14" t="s">
        <v>8</v>
      </c>
      <c r="D213" s="14"/>
      <c r="E213" s="14"/>
      <c r="F213" s="43">
        <f>SUM(F214,F217,F224)</f>
        <v>12897</v>
      </c>
      <c r="G213" s="43">
        <f>SUM(G214,G217,G224)</f>
        <v>12897</v>
      </c>
      <c r="H213" s="43">
        <f>SUM(H214,H217,H224)</f>
        <v>0</v>
      </c>
      <c r="I213" s="54">
        <f>SUM(I214,I217,I224)</f>
        <v>0</v>
      </c>
    </row>
    <row r="214" spans="1:9" s="15" customFormat="1" ht="75">
      <c r="A214" s="53" t="s">
        <v>58</v>
      </c>
      <c r="B214" s="13" t="s">
        <v>8</v>
      </c>
      <c r="C214" s="14" t="s">
        <v>8</v>
      </c>
      <c r="D214" s="14" t="s">
        <v>170</v>
      </c>
      <c r="E214" s="14"/>
      <c r="F214" s="43">
        <f aca="true" t="shared" si="21" ref="F214:I218">F215</f>
        <v>6263.7</v>
      </c>
      <c r="G214" s="43">
        <f t="shared" si="21"/>
        <v>6263.7</v>
      </c>
      <c r="H214" s="43">
        <f t="shared" si="21"/>
        <v>0</v>
      </c>
      <c r="I214" s="54">
        <f t="shared" si="21"/>
        <v>0</v>
      </c>
    </row>
    <row r="215" spans="1:9" s="5" customFormat="1" ht="18.75">
      <c r="A215" s="55" t="s">
        <v>60</v>
      </c>
      <c r="B215" s="4" t="s">
        <v>8</v>
      </c>
      <c r="C215" s="7" t="s">
        <v>8</v>
      </c>
      <c r="D215" s="7" t="s">
        <v>172</v>
      </c>
      <c r="E215" s="7"/>
      <c r="F215" s="42">
        <f t="shared" si="21"/>
        <v>6263.7</v>
      </c>
      <c r="G215" s="42">
        <f t="shared" si="21"/>
        <v>6263.7</v>
      </c>
      <c r="H215" s="42">
        <f t="shared" si="21"/>
        <v>0</v>
      </c>
      <c r="I215" s="56">
        <f t="shared" si="21"/>
        <v>0</v>
      </c>
    </row>
    <row r="216" spans="1:9" s="30" customFormat="1" ht="37.5">
      <c r="A216" s="57" t="s">
        <v>125</v>
      </c>
      <c r="B216" s="28" t="s">
        <v>8</v>
      </c>
      <c r="C216" s="29" t="s">
        <v>8</v>
      </c>
      <c r="D216" s="29" t="s">
        <v>172</v>
      </c>
      <c r="E216" s="29" t="s">
        <v>20</v>
      </c>
      <c r="F216" s="35">
        <f>SUM(G216:I216)</f>
        <v>6263.7</v>
      </c>
      <c r="G216" s="36">
        <v>6263.7</v>
      </c>
      <c r="H216" s="36"/>
      <c r="I216" s="58"/>
    </row>
    <row r="217" spans="1:9" s="15" customFormat="1" ht="60.75" customHeight="1">
      <c r="A217" s="53" t="s">
        <v>162</v>
      </c>
      <c r="B217" s="13" t="s">
        <v>8</v>
      </c>
      <c r="C217" s="14" t="s">
        <v>8</v>
      </c>
      <c r="D217" s="14" t="s">
        <v>221</v>
      </c>
      <c r="E217" s="14"/>
      <c r="F217" s="43">
        <f>F218+F222</f>
        <v>6500</v>
      </c>
      <c r="G217" s="43">
        <f>G218+G222</f>
        <v>6500</v>
      </c>
      <c r="H217" s="43">
        <f>H218+H222</f>
        <v>0</v>
      </c>
      <c r="I217" s="54">
        <f>I218+I222</f>
        <v>0</v>
      </c>
    </row>
    <row r="218" spans="1:9" s="5" customFormat="1" ht="42" customHeight="1">
      <c r="A218" s="55" t="s">
        <v>424</v>
      </c>
      <c r="B218" s="4" t="s">
        <v>8</v>
      </c>
      <c r="C218" s="7" t="s">
        <v>8</v>
      </c>
      <c r="D218" s="7" t="s">
        <v>399</v>
      </c>
      <c r="E218" s="7"/>
      <c r="F218" s="42">
        <f t="shared" si="21"/>
        <v>6500</v>
      </c>
      <c r="G218" s="42">
        <f t="shared" si="21"/>
        <v>6500</v>
      </c>
      <c r="H218" s="42">
        <f t="shared" si="21"/>
        <v>0</v>
      </c>
      <c r="I218" s="56">
        <f t="shared" si="21"/>
        <v>0</v>
      </c>
    </row>
    <row r="219" spans="1:9" s="30" customFormat="1" ht="25.5" customHeight="1">
      <c r="A219" s="57" t="s">
        <v>120</v>
      </c>
      <c r="B219" s="28" t="s">
        <v>8</v>
      </c>
      <c r="C219" s="29" t="s">
        <v>8</v>
      </c>
      <c r="D219" s="29" t="s">
        <v>399</v>
      </c>
      <c r="E219" s="29" t="s">
        <v>24</v>
      </c>
      <c r="F219" s="35">
        <f>SUM(G219:I219)</f>
        <v>6500</v>
      </c>
      <c r="G219" s="36">
        <v>6500</v>
      </c>
      <c r="H219" s="36"/>
      <c r="I219" s="58"/>
    </row>
    <row r="220" spans="1:9" s="30" customFormat="1" ht="25.5" customHeight="1" hidden="1">
      <c r="A220" s="57"/>
      <c r="B220" s="28"/>
      <c r="C220" s="29"/>
      <c r="D220" s="29"/>
      <c r="E220" s="29"/>
      <c r="F220" s="35"/>
      <c r="G220" s="36"/>
      <c r="H220" s="36"/>
      <c r="I220" s="58"/>
    </row>
    <row r="221" spans="1:9" s="30" customFormat="1" ht="25.5" customHeight="1" hidden="1">
      <c r="A221" s="57"/>
      <c r="B221" s="28"/>
      <c r="C221" s="29"/>
      <c r="D221" s="29"/>
      <c r="E221" s="29"/>
      <c r="F221" s="35"/>
      <c r="G221" s="36"/>
      <c r="H221" s="36"/>
      <c r="I221" s="58"/>
    </row>
    <row r="222" spans="1:9" s="5" customFormat="1" ht="42" customHeight="1" hidden="1">
      <c r="A222" s="55"/>
      <c r="B222" s="4"/>
      <c r="C222" s="7"/>
      <c r="D222" s="7"/>
      <c r="E222" s="7"/>
      <c r="F222" s="42">
        <f>F223</f>
        <v>0</v>
      </c>
      <c r="G222" s="42">
        <f>G223</f>
        <v>0</v>
      </c>
      <c r="H222" s="42">
        <f>H223</f>
        <v>0</v>
      </c>
      <c r="I222" s="56">
        <f>I223</f>
        <v>0</v>
      </c>
    </row>
    <row r="223" spans="1:9" s="30" customFormat="1" ht="25.5" customHeight="1" hidden="1">
      <c r="A223" s="57"/>
      <c r="B223" s="28"/>
      <c r="C223" s="29"/>
      <c r="D223" s="29"/>
      <c r="E223" s="29"/>
      <c r="F223" s="35">
        <f>SUM(G223:I223)</f>
        <v>0</v>
      </c>
      <c r="G223" s="36"/>
      <c r="H223" s="36"/>
      <c r="I223" s="58"/>
    </row>
    <row r="224" spans="1:9" s="30" customFormat="1" ht="25.5" customHeight="1">
      <c r="A224" s="53" t="s">
        <v>406</v>
      </c>
      <c r="B224" s="13" t="s">
        <v>8</v>
      </c>
      <c r="C224" s="14" t="s">
        <v>8</v>
      </c>
      <c r="D224" s="14" t="s">
        <v>213</v>
      </c>
      <c r="E224" s="14"/>
      <c r="F224" s="43">
        <f>SUM(F225,F228)</f>
        <v>133.3</v>
      </c>
      <c r="G224" s="43">
        <f>SUM(G225,G228)</f>
        <v>133.3</v>
      </c>
      <c r="H224" s="43">
        <f>SUM(H225,H228)</f>
        <v>0</v>
      </c>
      <c r="I224" s="54">
        <f>SUM(I225,I228)</f>
        <v>0</v>
      </c>
    </row>
    <row r="225" spans="1:9" s="30" customFormat="1" ht="47.25" customHeight="1">
      <c r="A225" s="55" t="s">
        <v>448</v>
      </c>
      <c r="B225" s="4" t="s">
        <v>8</v>
      </c>
      <c r="C225" s="7" t="s">
        <v>8</v>
      </c>
      <c r="D225" s="7" t="s">
        <v>441</v>
      </c>
      <c r="E225" s="7"/>
      <c r="F225" s="39">
        <f>SUM(F226:F227)</f>
        <v>133.3</v>
      </c>
      <c r="G225" s="39">
        <f>SUM(G226:G227)</f>
        <v>133.3</v>
      </c>
      <c r="H225" s="39">
        <f>SUM(H226:H227)</f>
        <v>0</v>
      </c>
      <c r="I225" s="59">
        <f>SUM(I226:I227)</f>
        <v>0</v>
      </c>
    </row>
    <row r="226" spans="1:9" s="30" customFormat="1" ht="18.75" hidden="1">
      <c r="A226" s="57" t="s">
        <v>124</v>
      </c>
      <c r="B226" s="28" t="s">
        <v>8</v>
      </c>
      <c r="C226" s="29" t="s">
        <v>8</v>
      </c>
      <c r="D226" s="29" t="s">
        <v>214</v>
      </c>
      <c r="E226" s="29" t="s">
        <v>26</v>
      </c>
      <c r="F226" s="35">
        <f>SUM(G226:I226)</f>
        <v>0</v>
      </c>
      <c r="G226" s="36"/>
      <c r="H226" s="36"/>
      <c r="I226" s="58"/>
    </row>
    <row r="227" spans="1:9" s="30" customFormat="1" ht="37.5">
      <c r="A227" s="57" t="s">
        <v>125</v>
      </c>
      <c r="B227" s="28" t="s">
        <v>8</v>
      </c>
      <c r="C227" s="29" t="s">
        <v>8</v>
      </c>
      <c r="D227" s="29" t="s">
        <v>441</v>
      </c>
      <c r="E227" s="29" t="s">
        <v>20</v>
      </c>
      <c r="F227" s="35">
        <f>SUM(G227:I227)</f>
        <v>133.3</v>
      </c>
      <c r="G227" s="36">
        <v>133.3</v>
      </c>
      <c r="H227" s="36"/>
      <c r="I227" s="58"/>
    </row>
    <row r="228" spans="1:9" s="30" customFormat="1" ht="56.25" hidden="1">
      <c r="A228" s="55" t="s">
        <v>344</v>
      </c>
      <c r="B228" s="4" t="s">
        <v>8</v>
      </c>
      <c r="C228" s="7" t="s">
        <v>8</v>
      </c>
      <c r="D228" s="7" t="s">
        <v>256</v>
      </c>
      <c r="E228" s="7"/>
      <c r="F228" s="39">
        <f>SUM(F229:F230)</f>
        <v>0</v>
      </c>
      <c r="G228" s="39">
        <f>SUM(G229:G230)</f>
        <v>0</v>
      </c>
      <c r="H228" s="39">
        <f>SUM(H229:H230)</f>
        <v>0</v>
      </c>
      <c r="I228" s="59">
        <f>SUM(I229:I230)</f>
        <v>0</v>
      </c>
    </row>
    <row r="229" spans="1:9" s="30" customFormat="1" ht="18.75" hidden="1">
      <c r="A229" s="57" t="s">
        <v>124</v>
      </c>
      <c r="B229" s="28" t="s">
        <v>8</v>
      </c>
      <c r="C229" s="29" t="s">
        <v>8</v>
      </c>
      <c r="D229" s="29" t="s">
        <v>256</v>
      </c>
      <c r="E229" s="29" t="s">
        <v>26</v>
      </c>
      <c r="F229" s="35">
        <f>SUM(G229:I229)</f>
        <v>0</v>
      </c>
      <c r="G229" s="36"/>
      <c r="H229" s="36"/>
      <c r="I229" s="58"/>
    </row>
    <row r="230" spans="1:9" s="30" customFormat="1" ht="37.5" hidden="1">
      <c r="A230" s="57" t="s">
        <v>125</v>
      </c>
      <c r="B230" s="28" t="s">
        <v>8</v>
      </c>
      <c r="C230" s="29" t="s">
        <v>8</v>
      </c>
      <c r="D230" s="29" t="s">
        <v>256</v>
      </c>
      <c r="E230" s="29" t="s">
        <v>20</v>
      </c>
      <c r="F230" s="35">
        <f>SUM(G230:I230)</f>
        <v>0</v>
      </c>
      <c r="G230" s="36"/>
      <c r="H230" s="36"/>
      <c r="I230" s="58"/>
    </row>
    <row r="231" spans="1:9" s="6" customFormat="1" ht="27.75" customHeight="1" hidden="1">
      <c r="A231" s="51" t="s">
        <v>43</v>
      </c>
      <c r="B231" s="45"/>
      <c r="C231" s="46"/>
      <c r="D231" s="46"/>
      <c r="E231" s="46"/>
      <c r="F231" s="47">
        <f aca="true" t="shared" si="22" ref="F231:I234">F232</f>
        <v>0</v>
      </c>
      <c r="G231" s="47">
        <f t="shared" si="22"/>
        <v>0</v>
      </c>
      <c r="H231" s="47">
        <f t="shared" si="22"/>
        <v>0</v>
      </c>
      <c r="I231" s="52">
        <f t="shared" si="22"/>
        <v>0</v>
      </c>
    </row>
    <row r="232" spans="1:9" s="15" customFormat="1" ht="27.75" customHeight="1" hidden="1">
      <c r="A232" s="53" t="s">
        <v>156</v>
      </c>
      <c r="B232" s="13" t="s">
        <v>9</v>
      </c>
      <c r="C232" s="14" t="s">
        <v>8</v>
      </c>
      <c r="D232" s="14"/>
      <c r="E232" s="14"/>
      <c r="F232" s="43">
        <f t="shared" si="22"/>
        <v>0</v>
      </c>
      <c r="G232" s="43">
        <f t="shared" si="22"/>
        <v>0</v>
      </c>
      <c r="H232" s="43">
        <f t="shared" si="22"/>
        <v>0</v>
      </c>
      <c r="I232" s="54">
        <f t="shared" si="22"/>
        <v>0</v>
      </c>
    </row>
    <row r="233" spans="1:9" s="15" customFormat="1" ht="57.75" customHeight="1" hidden="1">
      <c r="A233" s="53" t="s">
        <v>58</v>
      </c>
      <c r="B233" s="13" t="s">
        <v>9</v>
      </c>
      <c r="C233" s="14" t="s">
        <v>8</v>
      </c>
      <c r="D233" s="14" t="s">
        <v>170</v>
      </c>
      <c r="E233" s="14"/>
      <c r="F233" s="43">
        <f t="shared" si="22"/>
        <v>0</v>
      </c>
      <c r="G233" s="43">
        <f t="shared" si="22"/>
        <v>0</v>
      </c>
      <c r="H233" s="43">
        <f t="shared" si="22"/>
        <v>0</v>
      </c>
      <c r="I233" s="54">
        <f t="shared" si="22"/>
        <v>0</v>
      </c>
    </row>
    <row r="234" spans="1:9" s="11" customFormat="1" ht="21.75" customHeight="1" hidden="1">
      <c r="A234" s="60" t="s">
        <v>60</v>
      </c>
      <c r="B234" s="9" t="s">
        <v>9</v>
      </c>
      <c r="C234" s="10" t="s">
        <v>8</v>
      </c>
      <c r="D234" s="10" t="s">
        <v>172</v>
      </c>
      <c r="E234" s="10"/>
      <c r="F234" s="39">
        <f t="shared" si="22"/>
        <v>0</v>
      </c>
      <c r="G234" s="39">
        <f t="shared" si="22"/>
        <v>0</v>
      </c>
      <c r="H234" s="39">
        <f t="shared" si="22"/>
        <v>0</v>
      </c>
      <c r="I234" s="59">
        <f t="shared" si="22"/>
        <v>0</v>
      </c>
    </row>
    <row r="235" spans="1:9" s="30" customFormat="1" ht="42.75" customHeight="1" hidden="1">
      <c r="A235" s="57" t="s">
        <v>125</v>
      </c>
      <c r="B235" s="28" t="s">
        <v>9</v>
      </c>
      <c r="C235" s="29" t="s">
        <v>8</v>
      </c>
      <c r="D235" s="29" t="s">
        <v>172</v>
      </c>
      <c r="E235" s="29" t="s">
        <v>20</v>
      </c>
      <c r="F235" s="35">
        <f>SUM(G235:I235)</f>
        <v>0</v>
      </c>
      <c r="G235" s="35"/>
      <c r="H235" s="35"/>
      <c r="I235" s="61"/>
    </row>
    <row r="236" spans="1:9" s="6" customFormat="1" ht="18.75">
      <c r="A236" s="51" t="s">
        <v>44</v>
      </c>
      <c r="B236" s="45"/>
      <c r="C236" s="46"/>
      <c r="D236" s="46"/>
      <c r="E236" s="46"/>
      <c r="F236" s="47">
        <f>SUM(F237,F255,F289,F293)</f>
        <v>686830.8999999999</v>
      </c>
      <c r="G236" s="47">
        <f>SUM(G237,G255,G289,G293)</f>
        <v>412599.9</v>
      </c>
      <c r="H236" s="47">
        <f>SUM(H237,H255,H289,H293)</f>
        <v>48442</v>
      </c>
      <c r="I236" s="52">
        <f>SUM(I237,I255,I289,I293)</f>
        <v>225789</v>
      </c>
    </row>
    <row r="237" spans="1:9" s="15" customFormat="1" ht="27.75" customHeight="1">
      <c r="A237" s="53" t="s">
        <v>45</v>
      </c>
      <c r="B237" s="13" t="s">
        <v>10</v>
      </c>
      <c r="C237" s="14" t="s">
        <v>3</v>
      </c>
      <c r="D237" s="14"/>
      <c r="E237" s="14"/>
      <c r="F237" s="44">
        <f>F238+F241+F252</f>
        <v>259481</v>
      </c>
      <c r="G237" s="44">
        <f>G238+G241+G252</f>
        <v>220325</v>
      </c>
      <c r="H237" s="44">
        <f>H238+H241+H252</f>
        <v>29051</v>
      </c>
      <c r="I237" s="63">
        <f>I238+I241+I252</f>
        <v>10105</v>
      </c>
    </row>
    <row r="238" spans="1:9" s="15" customFormat="1" ht="41.25" customHeight="1" hidden="1">
      <c r="A238" s="53" t="s">
        <v>72</v>
      </c>
      <c r="B238" s="13" t="s">
        <v>10</v>
      </c>
      <c r="C238" s="14" t="s">
        <v>3</v>
      </c>
      <c r="D238" s="14" t="s">
        <v>199</v>
      </c>
      <c r="E238" s="14"/>
      <c r="F238" s="43">
        <f>F239</f>
        <v>0</v>
      </c>
      <c r="G238" s="43">
        <f aca="true" t="shared" si="23" ref="G238:I239">G239</f>
        <v>0</v>
      </c>
      <c r="H238" s="43">
        <f t="shared" si="23"/>
        <v>0</v>
      </c>
      <c r="I238" s="54">
        <f t="shared" si="23"/>
        <v>0</v>
      </c>
    </row>
    <row r="239" spans="1:9" s="5" customFormat="1" ht="23.25" customHeight="1" hidden="1">
      <c r="A239" s="55" t="s">
        <v>73</v>
      </c>
      <c r="B239" s="4" t="s">
        <v>10</v>
      </c>
      <c r="C239" s="7" t="s">
        <v>3</v>
      </c>
      <c r="D239" s="7" t="s">
        <v>201</v>
      </c>
      <c r="E239" s="7"/>
      <c r="F239" s="39">
        <f>F240</f>
        <v>0</v>
      </c>
      <c r="G239" s="39">
        <f t="shared" si="23"/>
        <v>0</v>
      </c>
      <c r="H239" s="39">
        <f t="shared" si="23"/>
        <v>0</v>
      </c>
      <c r="I239" s="59">
        <f t="shared" si="23"/>
        <v>0</v>
      </c>
    </row>
    <row r="240" spans="1:9" s="30" customFormat="1" ht="18.75" hidden="1">
      <c r="A240" s="62" t="s">
        <v>120</v>
      </c>
      <c r="B240" s="28" t="s">
        <v>10</v>
      </c>
      <c r="C240" s="29" t="s">
        <v>3</v>
      </c>
      <c r="D240" s="29" t="s">
        <v>201</v>
      </c>
      <c r="E240" s="29" t="s">
        <v>24</v>
      </c>
      <c r="F240" s="35">
        <f>SUM(G240:I240)</f>
        <v>0</v>
      </c>
      <c r="G240" s="36"/>
      <c r="H240" s="36"/>
      <c r="I240" s="58"/>
    </row>
    <row r="241" spans="1:9" s="15" customFormat="1" ht="36.75" customHeight="1">
      <c r="A241" s="53" t="s">
        <v>96</v>
      </c>
      <c r="B241" s="13" t="s">
        <v>10</v>
      </c>
      <c r="C241" s="14" t="s">
        <v>3</v>
      </c>
      <c r="D241" s="14" t="s">
        <v>222</v>
      </c>
      <c r="E241" s="14"/>
      <c r="F241" s="43">
        <f>SUM(F242,F244,F246,F248,F250)</f>
        <v>239481</v>
      </c>
      <c r="G241" s="43">
        <f>SUM(G242,G244,G246,G248,G250)</f>
        <v>200325</v>
      </c>
      <c r="H241" s="43">
        <f>SUM(H242,H244,H246,H248,H250)</f>
        <v>29051</v>
      </c>
      <c r="I241" s="54">
        <f>SUM(I242,I244,I246,I248,I250)</f>
        <v>10105</v>
      </c>
    </row>
    <row r="242" spans="1:9" s="5" customFormat="1" ht="37.5">
      <c r="A242" s="55" t="s">
        <v>80</v>
      </c>
      <c r="B242" s="4" t="s">
        <v>10</v>
      </c>
      <c r="C242" s="7" t="s">
        <v>3</v>
      </c>
      <c r="D242" s="7" t="s">
        <v>223</v>
      </c>
      <c r="E242" s="7"/>
      <c r="F242" s="39">
        <f>F243</f>
        <v>200325</v>
      </c>
      <c r="G242" s="39">
        <f>G243</f>
        <v>200325</v>
      </c>
      <c r="H242" s="39">
        <f>H243</f>
        <v>0</v>
      </c>
      <c r="I242" s="59">
        <f>I243</f>
        <v>0</v>
      </c>
    </row>
    <row r="243" spans="1:9" s="30" customFormat="1" ht="18.75">
      <c r="A243" s="57" t="s">
        <v>119</v>
      </c>
      <c r="B243" s="28" t="s">
        <v>10</v>
      </c>
      <c r="C243" s="29" t="s">
        <v>3</v>
      </c>
      <c r="D243" s="29" t="s">
        <v>223</v>
      </c>
      <c r="E243" s="29" t="s">
        <v>23</v>
      </c>
      <c r="F243" s="35">
        <f>SUM(G243:I243)</f>
        <v>200325</v>
      </c>
      <c r="G243" s="36">
        <v>200325</v>
      </c>
      <c r="H243" s="36"/>
      <c r="I243" s="58"/>
    </row>
    <row r="244" spans="1:9" s="5" customFormat="1" ht="37.5">
      <c r="A244" s="55" t="s">
        <v>329</v>
      </c>
      <c r="B244" s="4" t="s">
        <v>10</v>
      </c>
      <c r="C244" s="7" t="s">
        <v>3</v>
      </c>
      <c r="D244" s="7" t="s">
        <v>224</v>
      </c>
      <c r="E244" s="7"/>
      <c r="F244" s="39">
        <f>F245</f>
        <v>29051</v>
      </c>
      <c r="G244" s="39">
        <f>G245</f>
        <v>0</v>
      </c>
      <c r="H244" s="39">
        <f>H245</f>
        <v>29051</v>
      </c>
      <c r="I244" s="59">
        <f>I245</f>
        <v>0</v>
      </c>
    </row>
    <row r="245" spans="1:9" s="30" customFormat="1" ht="18.75">
      <c r="A245" s="57" t="s">
        <v>119</v>
      </c>
      <c r="B245" s="28" t="s">
        <v>10</v>
      </c>
      <c r="C245" s="29" t="s">
        <v>3</v>
      </c>
      <c r="D245" s="29" t="s">
        <v>224</v>
      </c>
      <c r="E245" s="29" t="s">
        <v>23</v>
      </c>
      <c r="F245" s="35">
        <f>SUM(G245:I245)</f>
        <v>29051</v>
      </c>
      <c r="G245" s="36"/>
      <c r="H245" s="36">
        <v>29051</v>
      </c>
      <c r="I245" s="58"/>
    </row>
    <row r="246" spans="1:9" s="30" customFormat="1" ht="37.5">
      <c r="A246" s="60" t="s">
        <v>330</v>
      </c>
      <c r="B246" s="4" t="s">
        <v>10</v>
      </c>
      <c r="C246" s="7" t="s">
        <v>3</v>
      </c>
      <c r="D246" s="7" t="s">
        <v>320</v>
      </c>
      <c r="E246" s="7"/>
      <c r="F246" s="39">
        <f>F247</f>
        <v>5872</v>
      </c>
      <c r="G246" s="39">
        <f>G247</f>
        <v>0</v>
      </c>
      <c r="H246" s="39">
        <f>H247</f>
        <v>0</v>
      </c>
      <c r="I246" s="59">
        <f>I247</f>
        <v>5872</v>
      </c>
    </row>
    <row r="247" spans="1:9" s="30" customFormat="1" ht="18.75">
      <c r="A247" s="57" t="s">
        <v>119</v>
      </c>
      <c r="B247" s="28" t="s">
        <v>10</v>
      </c>
      <c r="C247" s="29" t="s">
        <v>3</v>
      </c>
      <c r="D247" s="29" t="s">
        <v>320</v>
      </c>
      <c r="E247" s="29" t="s">
        <v>23</v>
      </c>
      <c r="F247" s="35">
        <f>SUM(G247:I247)</f>
        <v>5872</v>
      </c>
      <c r="G247" s="36"/>
      <c r="H247" s="36"/>
      <c r="I247" s="58">
        <v>5872</v>
      </c>
    </row>
    <row r="248" spans="1:9" s="30" customFormat="1" ht="37.5">
      <c r="A248" s="60" t="s">
        <v>331</v>
      </c>
      <c r="B248" s="9" t="s">
        <v>10</v>
      </c>
      <c r="C248" s="10" t="s">
        <v>3</v>
      </c>
      <c r="D248" s="10" t="s">
        <v>304</v>
      </c>
      <c r="E248" s="29"/>
      <c r="F248" s="39">
        <f>F249</f>
        <v>2436</v>
      </c>
      <c r="G248" s="39">
        <f>G249</f>
        <v>0</v>
      </c>
      <c r="H248" s="39">
        <f>H249</f>
        <v>0</v>
      </c>
      <c r="I248" s="59">
        <f>I249</f>
        <v>2436</v>
      </c>
    </row>
    <row r="249" spans="1:9" s="30" customFormat="1" ht="18.75">
      <c r="A249" s="57" t="s">
        <v>119</v>
      </c>
      <c r="B249" s="28" t="s">
        <v>10</v>
      </c>
      <c r="C249" s="29" t="s">
        <v>3</v>
      </c>
      <c r="D249" s="29" t="s">
        <v>304</v>
      </c>
      <c r="E249" s="29" t="s">
        <v>23</v>
      </c>
      <c r="F249" s="35">
        <f>SUM(G249:I249)</f>
        <v>2436</v>
      </c>
      <c r="G249" s="36"/>
      <c r="H249" s="36"/>
      <c r="I249" s="58">
        <v>2436</v>
      </c>
    </row>
    <row r="250" spans="1:9" s="30" customFormat="1" ht="37.5">
      <c r="A250" s="60" t="s">
        <v>332</v>
      </c>
      <c r="B250" s="9" t="s">
        <v>10</v>
      </c>
      <c r="C250" s="10" t="s">
        <v>3</v>
      </c>
      <c r="D250" s="10" t="s">
        <v>305</v>
      </c>
      <c r="E250" s="29"/>
      <c r="F250" s="39">
        <f>F251</f>
        <v>1797</v>
      </c>
      <c r="G250" s="39">
        <f>G251</f>
        <v>0</v>
      </c>
      <c r="H250" s="39">
        <f>H251</f>
        <v>0</v>
      </c>
      <c r="I250" s="59">
        <f>I251</f>
        <v>1797</v>
      </c>
    </row>
    <row r="251" spans="1:9" s="30" customFormat="1" ht="18.75">
      <c r="A251" s="57" t="s">
        <v>119</v>
      </c>
      <c r="B251" s="28" t="s">
        <v>10</v>
      </c>
      <c r="C251" s="29" t="s">
        <v>3</v>
      </c>
      <c r="D251" s="29" t="s">
        <v>305</v>
      </c>
      <c r="E251" s="29" t="s">
        <v>23</v>
      </c>
      <c r="F251" s="35">
        <f>SUM(G251:I251)</f>
        <v>1797</v>
      </c>
      <c r="G251" s="36"/>
      <c r="H251" s="36"/>
      <c r="I251" s="58">
        <v>1797</v>
      </c>
    </row>
    <row r="252" spans="1:9" s="30" customFormat="1" ht="56.25">
      <c r="A252" s="53" t="s">
        <v>162</v>
      </c>
      <c r="B252" s="13" t="s">
        <v>10</v>
      </c>
      <c r="C252" s="14" t="s">
        <v>3</v>
      </c>
      <c r="D252" s="14" t="s">
        <v>221</v>
      </c>
      <c r="E252" s="14"/>
      <c r="F252" s="43">
        <f>F253+F257</f>
        <v>20000</v>
      </c>
      <c r="G252" s="43">
        <f>G253+G257</f>
        <v>20000</v>
      </c>
      <c r="H252" s="43">
        <f>H253+H257</f>
        <v>0</v>
      </c>
      <c r="I252" s="54">
        <f>I253+I257</f>
        <v>0</v>
      </c>
    </row>
    <row r="253" spans="1:9" s="30" customFormat="1" ht="56.25">
      <c r="A253" s="55" t="s">
        <v>427</v>
      </c>
      <c r="B253" s="4" t="s">
        <v>10</v>
      </c>
      <c r="C253" s="7" t="s">
        <v>3</v>
      </c>
      <c r="D253" s="7" t="s">
        <v>399</v>
      </c>
      <c r="E253" s="7"/>
      <c r="F253" s="42">
        <f>F254</f>
        <v>20000</v>
      </c>
      <c r="G253" s="42">
        <f>G254</f>
        <v>20000</v>
      </c>
      <c r="H253" s="42">
        <f>H254</f>
        <v>0</v>
      </c>
      <c r="I253" s="56">
        <f>I254</f>
        <v>0</v>
      </c>
    </row>
    <row r="254" spans="1:9" s="30" customFormat="1" ht="18.75">
      <c r="A254" s="57" t="s">
        <v>120</v>
      </c>
      <c r="B254" s="28" t="s">
        <v>10</v>
      </c>
      <c r="C254" s="29" t="s">
        <v>3</v>
      </c>
      <c r="D254" s="29" t="s">
        <v>399</v>
      </c>
      <c r="E254" s="29" t="s">
        <v>24</v>
      </c>
      <c r="F254" s="35">
        <f>SUM(G254:I254)</f>
        <v>20000</v>
      </c>
      <c r="G254" s="36">
        <v>20000</v>
      </c>
      <c r="H254" s="36"/>
      <c r="I254" s="58"/>
    </row>
    <row r="255" spans="1:9" s="15" customFormat="1" ht="18.75">
      <c r="A255" s="53" t="s">
        <v>46</v>
      </c>
      <c r="B255" s="13" t="s">
        <v>10</v>
      </c>
      <c r="C255" s="14" t="s">
        <v>4</v>
      </c>
      <c r="D255" s="14"/>
      <c r="E255" s="14"/>
      <c r="F255" s="43">
        <f>F256+F259+F268+F275+F282+F286</f>
        <v>412390.2</v>
      </c>
      <c r="G255" s="43">
        <f>G256+G259+G268+G275+G282+G286</f>
        <v>177366.2</v>
      </c>
      <c r="H255" s="43">
        <f>H256+H259+H268+H275+H282+H286</f>
        <v>19340</v>
      </c>
      <c r="I255" s="54">
        <f>I256+I259+I268+I275+I282+I286</f>
        <v>215684</v>
      </c>
    </row>
    <row r="256" spans="1:9" s="15" customFormat="1" ht="40.5" customHeight="1" hidden="1">
      <c r="A256" s="53" t="s">
        <v>72</v>
      </c>
      <c r="B256" s="13" t="s">
        <v>10</v>
      </c>
      <c r="C256" s="14" t="s">
        <v>4</v>
      </c>
      <c r="D256" s="14" t="s">
        <v>199</v>
      </c>
      <c r="E256" s="14"/>
      <c r="F256" s="43">
        <f>F257</f>
        <v>0</v>
      </c>
      <c r="G256" s="43">
        <f aca="true" t="shared" si="24" ref="G256:I257">G257</f>
        <v>0</v>
      </c>
      <c r="H256" s="43">
        <f t="shared" si="24"/>
        <v>0</v>
      </c>
      <c r="I256" s="54">
        <f t="shared" si="24"/>
        <v>0</v>
      </c>
    </row>
    <row r="257" spans="1:9" s="5" customFormat="1" ht="24.75" customHeight="1" hidden="1">
      <c r="A257" s="55" t="s">
        <v>73</v>
      </c>
      <c r="B257" s="4" t="s">
        <v>10</v>
      </c>
      <c r="C257" s="7" t="s">
        <v>4</v>
      </c>
      <c r="D257" s="7" t="s">
        <v>201</v>
      </c>
      <c r="E257" s="7"/>
      <c r="F257" s="42">
        <f>F258</f>
        <v>0</v>
      </c>
      <c r="G257" s="42">
        <f t="shared" si="24"/>
        <v>0</v>
      </c>
      <c r="H257" s="42">
        <f t="shared" si="24"/>
        <v>0</v>
      </c>
      <c r="I257" s="56">
        <f t="shared" si="24"/>
        <v>0</v>
      </c>
    </row>
    <row r="258" spans="1:9" s="30" customFormat="1" ht="18.75" hidden="1">
      <c r="A258" s="57" t="s">
        <v>120</v>
      </c>
      <c r="B258" s="28" t="s">
        <v>10</v>
      </c>
      <c r="C258" s="29" t="s">
        <v>4</v>
      </c>
      <c r="D258" s="29" t="s">
        <v>201</v>
      </c>
      <c r="E258" s="29" t="s">
        <v>24</v>
      </c>
      <c r="F258" s="35">
        <f>SUM(G258:I258)</f>
        <v>0</v>
      </c>
      <c r="G258" s="36"/>
      <c r="H258" s="36"/>
      <c r="I258" s="58"/>
    </row>
    <row r="259" spans="1:9" s="15" customFormat="1" ht="37.5">
      <c r="A259" s="53" t="s">
        <v>97</v>
      </c>
      <c r="B259" s="13" t="s">
        <v>10</v>
      </c>
      <c r="C259" s="14" t="s">
        <v>4</v>
      </c>
      <c r="D259" s="14" t="s">
        <v>225</v>
      </c>
      <c r="E259" s="14"/>
      <c r="F259" s="43">
        <f>SUM(F260,F262,F264,F266)</f>
        <v>264941.5</v>
      </c>
      <c r="G259" s="43">
        <f>SUM(G260,G262,G264,G266)</f>
        <v>55537.5</v>
      </c>
      <c r="H259" s="43">
        <f>SUM(H260,H262,H264,H266)</f>
        <v>661</v>
      </c>
      <c r="I259" s="54">
        <f>SUM(I260,I262,I264,I266)</f>
        <v>208743</v>
      </c>
    </row>
    <row r="260" spans="1:9" s="5" customFormat="1" ht="37.5">
      <c r="A260" s="55" t="s">
        <v>80</v>
      </c>
      <c r="B260" s="4" t="s">
        <v>10</v>
      </c>
      <c r="C260" s="7" t="s">
        <v>4</v>
      </c>
      <c r="D260" s="7" t="s">
        <v>226</v>
      </c>
      <c r="E260" s="7"/>
      <c r="F260" s="39">
        <f>F261</f>
        <v>55537.5</v>
      </c>
      <c r="G260" s="39">
        <f>G261</f>
        <v>55537.5</v>
      </c>
      <c r="H260" s="39">
        <f>H261</f>
        <v>0</v>
      </c>
      <c r="I260" s="59">
        <f>I261</f>
        <v>0</v>
      </c>
    </row>
    <row r="261" spans="1:9" s="30" customFormat="1" ht="18.75">
      <c r="A261" s="62" t="s">
        <v>119</v>
      </c>
      <c r="B261" s="28" t="s">
        <v>10</v>
      </c>
      <c r="C261" s="29" t="s">
        <v>4</v>
      </c>
      <c r="D261" s="29" t="s">
        <v>226</v>
      </c>
      <c r="E261" s="29" t="s">
        <v>23</v>
      </c>
      <c r="F261" s="35">
        <f>SUM(G261:I261)</f>
        <v>55537.5</v>
      </c>
      <c r="G261" s="36">
        <v>55537.5</v>
      </c>
      <c r="H261" s="36"/>
      <c r="I261" s="58"/>
    </row>
    <row r="262" spans="1:9" s="30" customFormat="1" ht="37.5">
      <c r="A262" s="55" t="s">
        <v>329</v>
      </c>
      <c r="B262" s="9" t="s">
        <v>10</v>
      </c>
      <c r="C262" s="10" t="s">
        <v>4</v>
      </c>
      <c r="D262" s="10" t="s">
        <v>227</v>
      </c>
      <c r="E262" s="10"/>
      <c r="F262" s="39">
        <f>F263</f>
        <v>661</v>
      </c>
      <c r="G262" s="39">
        <f>G263</f>
        <v>0</v>
      </c>
      <c r="H262" s="39">
        <f>H263</f>
        <v>661</v>
      </c>
      <c r="I262" s="59">
        <f>I263</f>
        <v>0</v>
      </c>
    </row>
    <row r="263" spans="1:9" s="30" customFormat="1" ht="18.75">
      <c r="A263" s="62" t="s">
        <v>119</v>
      </c>
      <c r="B263" s="28" t="s">
        <v>10</v>
      </c>
      <c r="C263" s="29" t="s">
        <v>4</v>
      </c>
      <c r="D263" s="29" t="s">
        <v>227</v>
      </c>
      <c r="E263" s="29" t="s">
        <v>23</v>
      </c>
      <c r="F263" s="35">
        <f>SUM(G263:I263)</f>
        <v>661</v>
      </c>
      <c r="G263" s="36"/>
      <c r="H263" s="36">
        <v>661</v>
      </c>
      <c r="I263" s="58"/>
    </row>
    <row r="264" spans="1:9" s="30" customFormat="1" ht="94.5" customHeight="1">
      <c r="A264" s="68" t="s">
        <v>334</v>
      </c>
      <c r="B264" s="9" t="s">
        <v>10</v>
      </c>
      <c r="C264" s="10" t="s">
        <v>4</v>
      </c>
      <c r="D264" s="10" t="s">
        <v>306</v>
      </c>
      <c r="E264" s="10"/>
      <c r="F264" s="39">
        <f>F265</f>
        <v>206057</v>
      </c>
      <c r="G264" s="39">
        <f>G265</f>
        <v>0</v>
      </c>
      <c r="H264" s="39">
        <f>H265</f>
        <v>0</v>
      </c>
      <c r="I264" s="59">
        <f>I265</f>
        <v>206057</v>
      </c>
    </row>
    <row r="265" spans="1:9" s="30" customFormat="1" ht="18.75">
      <c r="A265" s="69" t="s">
        <v>333</v>
      </c>
      <c r="B265" s="28" t="s">
        <v>10</v>
      </c>
      <c r="C265" s="29" t="s">
        <v>4</v>
      </c>
      <c r="D265" s="29" t="s">
        <v>306</v>
      </c>
      <c r="E265" s="29" t="s">
        <v>23</v>
      </c>
      <c r="F265" s="35">
        <f>SUM(G265:I265)</f>
        <v>206057</v>
      </c>
      <c r="G265" s="36"/>
      <c r="H265" s="36"/>
      <c r="I265" s="58">
        <v>206057</v>
      </c>
    </row>
    <row r="266" spans="1:9" s="30" customFormat="1" ht="37.5">
      <c r="A266" s="60" t="s">
        <v>332</v>
      </c>
      <c r="B266" s="9" t="s">
        <v>10</v>
      </c>
      <c r="C266" s="10" t="s">
        <v>4</v>
      </c>
      <c r="D266" s="10" t="s">
        <v>307</v>
      </c>
      <c r="E266" s="29"/>
      <c r="F266" s="39">
        <f>F267</f>
        <v>2686</v>
      </c>
      <c r="G266" s="39">
        <f>G267</f>
        <v>0</v>
      </c>
      <c r="H266" s="39">
        <f>H267</f>
        <v>0</v>
      </c>
      <c r="I266" s="59">
        <f>I267</f>
        <v>2686</v>
      </c>
    </row>
    <row r="267" spans="1:9" s="30" customFormat="1" ht="18.75">
      <c r="A267" s="69" t="s">
        <v>333</v>
      </c>
      <c r="B267" s="28" t="s">
        <v>10</v>
      </c>
      <c r="C267" s="29" t="s">
        <v>4</v>
      </c>
      <c r="D267" s="29" t="s">
        <v>307</v>
      </c>
      <c r="E267" s="29" t="s">
        <v>23</v>
      </c>
      <c r="F267" s="35">
        <f>SUM(G267:I267)</f>
        <v>2686</v>
      </c>
      <c r="G267" s="36"/>
      <c r="H267" s="36"/>
      <c r="I267" s="58">
        <v>2686</v>
      </c>
    </row>
    <row r="268" spans="1:9" s="15" customFormat="1" ht="18.75">
      <c r="A268" s="53" t="s">
        <v>98</v>
      </c>
      <c r="B268" s="13" t="s">
        <v>10</v>
      </c>
      <c r="C268" s="14" t="s">
        <v>4</v>
      </c>
      <c r="D268" s="14" t="s">
        <v>228</v>
      </c>
      <c r="E268" s="14"/>
      <c r="F268" s="43">
        <f>SUM(F269,F271,F273)</f>
        <v>84877.7</v>
      </c>
      <c r="G268" s="43">
        <f>SUM(G269,G271,G273)</f>
        <v>76908.7</v>
      </c>
      <c r="H268" s="43">
        <f>SUM(H269,H271,H273)</f>
        <v>6469</v>
      </c>
      <c r="I268" s="54">
        <f>SUM(I269,I271,I273)</f>
        <v>1500</v>
      </c>
    </row>
    <row r="269" spans="1:9" s="5" customFormat="1" ht="37.5">
      <c r="A269" s="55" t="s">
        <v>80</v>
      </c>
      <c r="B269" s="4" t="s">
        <v>10</v>
      </c>
      <c r="C269" s="7" t="s">
        <v>4</v>
      </c>
      <c r="D269" s="7" t="s">
        <v>229</v>
      </c>
      <c r="E269" s="7"/>
      <c r="F269" s="39">
        <f>F270</f>
        <v>76908.7</v>
      </c>
      <c r="G269" s="39">
        <f>G270</f>
        <v>76908.7</v>
      </c>
      <c r="H269" s="39">
        <f>H270</f>
        <v>0</v>
      </c>
      <c r="I269" s="59">
        <f>I270</f>
        <v>0</v>
      </c>
    </row>
    <row r="270" spans="1:9" s="30" customFormat="1" ht="18.75">
      <c r="A270" s="57" t="s">
        <v>119</v>
      </c>
      <c r="B270" s="28" t="s">
        <v>10</v>
      </c>
      <c r="C270" s="29" t="s">
        <v>4</v>
      </c>
      <c r="D270" s="29" t="s">
        <v>229</v>
      </c>
      <c r="E270" s="29" t="s">
        <v>23</v>
      </c>
      <c r="F270" s="35">
        <f>SUM(G270:I270)</f>
        <v>76908.7</v>
      </c>
      <c r="G270" s="36">
        <f>43532.2+33376.5</f>
        <v>76908.7</v>
      </c>
      <c r="H270" s="36"/>
      <c r="I270" s="58"/>
    </row>
    <row r="271" spans="1:9" s="30" customFormat="1" ht="37.5">
      <c r="A271" s="55" t="s">
        <v>329</v>
      </c>
      <c r="B271" s="9" t="s">
        <v>10</v>
      </c>
      <c r="C271" s="10" t="s">
        <v>4</v>
      </c>
      <c r="D271" s="10" t="s">
        <v>230</v>
      </c>
      <c r="E271" s="10"/>
      <c r="F271" s="39">
        <f>F272</f>
        <v>6469</v>
      </c>
      <c r="G271" s="39">
        <f>G272</f>
        <v>0</v>
      </c>
      <c r="H271" s="39">
        <f>H272</f>
        <v>6469</v>
      </c>
      <c r="I271" s="59">
        <f>I272</f>
        <v>0</v>
      </c>
    </row>
    <row r="272" spans="1:9" s="30" customFormat="1" ht="18.75">
      <c r="A272" s="57" t="s">
        <v>119</v>
      </c>
      <c r="B272" s="28" t="s">
        <v>10</v>
      </c>
      <c r="C272" s="29" t="s">
        <v>4</v>
      </c>
      <c r="D272" s="29" t="s">
        <v>230</v>
      </c>
      <c r="E272" s="29" t="s">
        <v>23</v>
      </c>
      <c r="F272" s="35">
        <f>SUM(G272:I272)</f>
        <v>6469</v>
      </c>
      <c r="G272" s="36"/>
      <c r="H272" s="36">
        <f>4851+1618</f>
        <v>6469</v>
      </c>
      <c r="I272" s="58"/>
    </row>
    <row r="273" spans="1:9" s="30" customFormat="1" ht="37.5">
      <c r="A273" s="60" t="s">
        <v>332</v>
      </c>
      <c r="B273" s="9" t="s">
        <v>10</v>
      </c>
      <c r="C273" s="10" t="s">
        <v>4</v>
      </c>
      <c r="D273" s="10" t="s">
        <v>308</v>
      </c>
      <c r="E273" s="29"/>
      <c r="F273" s="39">
        <f>F274</f>
        <v>1500</v>
      </c>
      <c r="G273" s="39">
        <f>G274</f>
        <v>0</v>
      </c>
      <c r="H273" s="39">
        <f>H274</f>
        <v>0</v>
      </c>
      <c r="I273" s="59">
        <f>I274</f>
        <v>1500</v>
      </c>
    </row>
    <row r="274" spans="1:9" s="30" customFormat="1" ht="18.75">
      <c r="A274" s="69" t="s">
        <v>333</v>
      </c>
      <c r="B274" s="28" t="s">
        <v>10</v>
      </c>
      <c r="C274" s="29" t="s">
        <v>4</v>
      </c>
      <c r="D274" s="29" t="s">
        <v>308</v>
      </c>
      <c r="E274" s="29" t="s">
        <v>23</v>
      </c>
      <c r="F274" s="35">
        <f>SUM(G274:I274)</f>
        <v>1500</v>
      </c>
      <c r="G274" s="36"/>
      <c r="H274" s="36"/>
      <c r="I274" s="58">
        <f>480+1020</f>
        <v>1500</v>
      </c>
    </row>
    <row r="275" spans="1:9" s="15" customFormat="1" ht="19.5" customHeight="1">
      <c r="A275" s="53" t="s">
        <v>101</v>
      </c>
      <c r="B275" s="13" t="s">
        <v>10</v>
      </c>
      <c r="C275" s="14" t="s">
        <v>4</v>
      </c>
      <c r="D275" s="14" t="s">
        <v>235</v>
      </c>
      <c r="E275" s="14"/>
      <c r="F275" s="43">
        <f>SUM(F276,F278,F280)</f>
        <v>36130</v>
      </c>
      <c r="G275" s="43">
        <f>SUM(G276,G278,G280)</f>
        <v>23920</v>
      </c>
      <c r="H275" s="43">
        <f>SUM(H276,H278,H280)</f>
        <v>12210</v>
      </c>
      <c r="I275" s="54">
        <f>SUM(I276,I278,I280)</f>
        <v>0</v>
      </c>
    </row>
    <row r="276" spans="1:9" s="12" customFormat="1" ht="37.5">
      <c r="A276" s="55" t="s">
        <v>284</v>
      </c>
      <c r="B276" s="4" t="s">
        <v>10</v>
      </c>
      <c r="C276" s="7" t="s">
        <v>4</v>
      </c>
      <c r="D276" s="7" t="s">
        <v>285</v>
      </c>
      <c r="E276" s="7"/>
      <c r="F276" s="39">
        <f>F277</f>
        <v>6953</v>
      </c>
      <c r="G276" s="39">
        <f>G277</f>
        <v>6953</v>
      </c>
      <c r="H276" s="39">
        <f>H277</f>
        <v>0</v>
      </c>
      <c r="I276" s="59">
        <f>I277</f>
        <v>0</v>
      </c>
    </row>
    <row r="277" spans="1:9" s="34" customFormat="1" ht="18.75">
      <c r="A277" s="57" t="s">
        <v>119</v>
      </c>
      <c r="B277" s="28" t="s">
        <v>10</v>
      </c>
      <c r="C277" s="29" t="s">
        <v>4</v>
      </c>
      <c r="D277" s="29" t="s">
        <v>285</v>
      </c>
      <c r="E277" s="29" t="s">
        <v>23</v>
      </c>
      <c r="F277" s="35">
        <f>SUM(G277:I277)</f>
        <v>6953</v>
      </c>
      <c r="G277" s="36">
        <v>6953</v>
      </c>
      <c r="H277" s="36"/>
      <c r="I277" s="58"/>
    </row>
    <row r="278" spans="1:9" s="12" customFormat="1" ht="56.25">
      <c r="A278" s="55" t="s">
        <v>335</v>
      </c>
      <c r="B278" s="4" t="s">
        <v>10</v>
      </c>
      <c r="C278" s="7" t="s">
        <v>4</v>
      </c>
      <c r="D278" s="7" t="s">
        <v>309</v>
      </c>
      <c r="E278" s="7"/>
      <c r="F278" s="39">
        <f>F279</f>
        <v>16967</v>
      </c>
      <c r="G278" s="39">
        <f>G279</f>
        <v>16967</v>
      </c>
      <c r="H278" s="39">
        <f>H279</f>
        <v>0</v>
      </c>
      <c r="I278" s="59">
        <f>I279</f>
        <v>0</v>
      </c>
    </row>
    <row r="279" spans="1:9" s="34" customFormat="1" ht="18.75">
      <c r="A279" s="57" t="s">
        <v>119</v>
      </c>
      <c r="B279" s="28" t="s">
        <v>10</v>
      </c>
      <c r="C279" s="29" t="s">
        <v>4</v>
      </c>
      <c r="D279" s="29" t="s">
        <v>309</v>
      </c>
      <c r="E279" s="29" t="s">
        <v>23</v>
      </c>
      <c r="F279" s="35">
        <f>SUM(G279:I279)</f>
        <v>16967</v>
      </c>
      <c r="G279" s="36">
        <v>16967</v>
      </c>
      <c r="H279" s="36"/>
      <c r="I279" s="58"/>
    </row>
    <row r="280" spans="1:9" s="12" customFormat="1" ht="56.25">
      <c r="A280" s="55" t="s">
        <v>345</v>
      </c>
      <c r="B280" s="4" t="s">
        <v>10</v>
      </c>
      <c r="C280" s="7" t="s">
        <v>4</v>
      </c>
      <c r="D280" s="7" t="s">
        <v>346</v>
      </c>
      <c r="E280" s="7"/>
      <c r="F280" s="39">
        <f>F281</f>
        <v>12210</v>
      </c>
      <c r="G280" s="39">
        <f>G281</f>
        <v>0</v>
      </c>
      <c r="H280" s="39">
        <f>H281</f>
        <v>12210</v>
      </c>
      <c r="I280" s="59">
        <f>I281</f>
        <v>0</v>
      </c>
    </row>
    <row r="281" spans="1:9" s="34" customFormat="1" ht="18.75">
      <c r="A281" s="57" t="s">
        <v>119</v>
      </c>
      <c r="B281" s="28" t="s">
        <v>10</v>
      </c>
      <c r="C281" s="29" t="s">
        <v>4</v>
      </c>
      <c r="D281" s="37" t="s">
        <v>346</v>
      </c>
      <c r="E281" s="29" t="s">
        <v>23</v>
      </c>
      <c r="F281" s="35">
        <f>SUM(G281:I281)</f>
        <v>12210</v>
      </c>
      <c r="G281" s="36"/>
      <c r="H281" s="36">
        <v>12210</v>
      </c>
      <c r="I281" s="58"/>
    </row>
    <row r="282" spans="1:9" s="15" customFormat="1" ht="19.5" customHeight="1">
      <c r="A282" s="53" t="s">
        <v>133</v>
      </c>
      <c r="B282" s="13" t="s">
        <v>10</v>
      </c>
      <c r="C282" s="14" t="s">
        <v>4</v>
      </c>
      <c r="D282" s="14" t="s">
        <v>231</v>
      </c>
      <c r="E282" s="14"/>
      <c r="F282" s="43">
        <f aca="true" t="shared" si="25" ref="F282:I284">F283</f>
        <v>5441</v>
      </c>
      <c r="G282" s="43">
        <f t="shared" si="25"/>
        <v>0</v>
      </c>
      <c r="H282" s="43">
        <f t="shared" si="25"/>
        <v>0</v>
      </c>
      <c r="I282" s="54">
        <f t="shared" si="25"/>
        <v>5441</v>
      </c>
    </row>
    <row r="283" spans="1:9" s="12" customFormat="1" ht="37.5">
      <c r="A283" s="55" t="s">
        <v>132</v>
      </c>
      <c r="B283" s="4" t="s">
        <v>10</v>
      </c>
      <c r="C283" s="7" t="s">
        <v>4</v>
      </c>
      <c r="D283" s="7" t="s">
        <v>232</v>
      </c>
      <c r="E283" s="7"/>
      <c r="F283" s="39">
        <f>F284</f>
        <v>5441</v>
      </c>
      <c r="G283" s="39">
        <f t="shared" si="25"/>
        <v>0</v>
      </c>
      <c r="H283" s="39">
        <f t="shared" si="25"/>
        <v>0</v>
      </c>
      <c r="I283" s="59">
        <f t="shared" si="25"/>
        <v>5441</v>
      </c>
    </row>
    <row r="284" spans="1:9" s="12" customFormat="1" ht="37.5">
      <c r="A284" s="55" t="s">
        <v>132</v>
      </c>
      <c r="B284" s="4" t="s">
        <v>10</v>
      </c>
      <c r="C284" s="7" t="s">
        <v>4</v>
      </c>
      <c r="D284" s="7" t="s">
        <v>350</v>
      </c>
      <c r="E284" s="7"/>
      <c r="F284" s="39">
        <f>F285</f>
        <v>5441</v>
      </c>
      <c r="G284" s="39">
        <f t="shared" si="25"/>
        <v>0</v>
      </c>
      <c r="H284" s="39">
        <f t="shared" si="25"/>
        <v>0</v>
      </c>
      <c r="I284" s="59">
        <f t="shared" si="25"/>
        <v>5441</v>
      </c>
    </row>
    <row r="285" spans="1:9" s="34" customFormat="1" ht="18.75">
      <c r="A285" s="57" t="s">
        <v>119</v>
      </c>
      <c r="B285" s="28" t="s">
        <v>10</v>
      </c>
      <c r="C285" s="29" t="s">
        <v>4</v>
      </c>
      <c r="D285" s="29" t="s">
        <v>350</v>
      </c>
      <c r="E285" s="29" t="s">
        <v>23</v>
      </c>
      <c r="F285" s="35">
        <f>SUM(G285:I285)</f>
        <v>5441</v>
      </c>
      <c r="G285" s="36"/>
      <c r="H285" s="36"/>
      <c r="I285" s="58">
        <v>5441</v>
      </c>
    </row>
    <row r="286" spans="1:9" s="34" customFormat="1" ht="18.75">
      <c r="A286" s="53" t="s">
        <v>418</v>
      </c>
      <c r="B286" s="13" t="s">
        <v>10</v>
      </c>
      <c r="C286" s="14" t="s">
        <v>4</v>
      </c>
      <c r="D286" s="14" t="s">
        <v>208</v>
      </c>
      <c r="E286" s="7"/>
      <c r="F286" s="39">
        <f>F287</f>
        <v>21000</v>
      </c>
      <c r="G286" s="39">
        <f aca="true" t="shared" si="26" ref="G286:I287">G287</f>
        <v>21000</v>
      </c>
      <c r="H286" s="39">
        <f t="shared" si="26"/>
        <v>0</v>
      </c>
      <c r="I286" s="59">
        <f t="shared" si="26"/>
        <v>0</v>
      </c>
    </row>
    <row r="287" spans="1:9" s="34" customFormat="1" ht="56.25">
      <c r="A287" s="80" t="s">
        <v>422</v>
      </c>
      <c r="B287" s="4" t="s">
        <v>10</v>
      </c>
      <c r="C287" s="7" t="s">
        <v>4</v>
      </c>
      <c r="D287" s="7" t="s">
        <v>423</v>
      </c>
      <c r="E287" s="7"/>
      <c r="F287" s="39">
        <f>F288</f>
        <v>21000</v>
      </c>
      <c r="G287" s="39">
        <f t="shared" si="26"/>
        <v>21000</v>
      </c>
      <c r="H287" s="39">
        <f t="shared" si="26"/>
        <v>0</v>
      </c>
      <c r="I287" s="59">
        <f t="shared" si="26"/>
        <v>0</v>
      </c>
    </row>
    <row r="288" spans="1:9" s="34" customFormat="1" ht="18.75">
      <c r="A288" s="62" t="s">
        <v>120</v>
      </c>
      <c r="B288" s="28" t="s">
        <v>10</v>
      </c>
      <c r="C288" s="29" t="s">
        <v>4</v>
      </c>
      <c r="D288" s="29" t="s">
        <v>423</v>
      </c>
      <c r="E288" s="29" t="s">
        <v>24</v>
      </c>
      <c r="F288" s="35">
        <f>SUM(G288:I288)</f>
        <v>21000</v>
      </c>
      <c r="G288" s="36">
        <v>21000</v>
      </c>
      <c r="H288" s="36"/>
      <c r="I288" s="58"/>
    </row>
    <row r="289" spans="1:9" s="15" customFormat="1" ht="18.75">
      <c r="A289" s="53" t="s">
        <v>47</v>
      </c>
      <c r="B289" s="13" t="s">
        <v>10</v>
      </c>
      <c r="C289" s="14" t="s">
        <v>10</v>
      </c>
      <c r="D289" s="14"/>
      <c r="E289" s="14"/>
      <c r="F289" s="43">
        <f aca="true" t="shared" si="27" ref="F289:I291">F290</f>
        <v>706.7</v>
      </c>
      <c r="G289" s="43">
        <f t="shared" si="27"/>
        <v>706.7</v>
      </c>
      <c r="H289" s="43">
        <f t="shared" si="27"/>
        <v>0</v>
      </c>
      <c r="I289" s="54">
        <f t="shared" si="27"/>
        <v>0</v>
      </c>
    </row>
    <row r="290" spans="1:9" s="15" customFormat="1" ht="18.75" customHeight="1">
      <c r="A290" s="53" t="s">
        <v>99</v>
      </c>
      <c r="B290" s="13" t="s">
        <v>10</v>
      </c>
      <c r="C290" s="14" t="s">
        <v>10</v>
      </c>
      <c r="D290" s="14" t="s">
        <v>233</v>
      </c>
      <c r="E290" s="14"/>
      <c r="F290" s="43">
        <f t="shared" si="27"/>
        <v>706.7</v>
      </c>
      <c r="G290" s="43">
        <f t="shared" si="27"/>
        <v>706.7</v>
      </c>
      <c r="H290" s="43">
        <f t="shared" si="27"/>
        <v>0</v>
      </c>
      <c r="I290" s="54">
        <f t="shared" si="27"/>
        <v>0</v>
      </c>
    </row>
    <row r="291" spans="1:9" s="5" customFormat="1" ht="23.25" customHeight="1">
      <c r="A291" s="55" t="s">
        <v>100</v>
      </c>
      <c r="B291" s="4" t="s">
        <v>10</v>
      </c>
      <c r="C291" s="7" t="s">
        <v>10</v>
      </c>
      <c r="D291" s="7" t="s">
        <v>234</v>
      </c>
      <c r="E291" s="7"/>
      <c r="F291" s="42">
        <f t="shared" si="27"/>
        <v>706.7</v>
      </c>
      <c r="G291" s="42">
        <f t="shared" si="27"/>
        <v>706.7</v>
      </c>
      <c r="H291" s="42">
        <f t="shared" si="27"/>
        <v>0</v>
      </c>
      <c r="I291" s="56">
        <f t="shared" si="27"/>
        <v>0</v>
      </c>
    </row>
    <row r="292" spans="1:9" s="30" customFormat="1" ht="37.5">
      <c r="A292" s="57" t="s">
        <v>125</v>
      </c>
      <c r="B292" s="28" t="s">
        <v>10</v>
      </c>
      <c r="C292" s="29" t="s">
        <v>10</v>
      </c>
      <c r="D292" s="29" t="s">
        <v>234</v>
      </c>
      <c r="E292" s="29" t="s">
        <v>20</v>
      </c>
      <c r="F292" s="35">
        <f>SUM(G292:I292)</f>
        <v>706.7</v>
      </c>
      <c r="G292" s="36">
        <v>706.7</v>
      </c>
      <c r="H292" s="36"/>
      <c r="I292" s="58"/>
    </row>
    <row r="293" spans="1:9" s="15" customFormat="1" ht="18.75">
      <c r="A293" s="53" t="s">
        <v>48</v>
      </c>
      <c r="B293" s="13" t="s">
        <v>10</v>
      </c>
      <c r="C293" s="14" t="s">
        <v>12</v>
      </c>
      <c r="D293" s="14"/>
      <c r="E293" s="14"/>
      <c r="F293" s="43">
        <f>SUM(F294,F297,F300,F305,F308,F311)</f>
        <v>14253</v>
      </c>
      <c r="G293" s="43">
        <f>SUM(G294,G297,G300,G305,G308,G311)</f>
        <v>14202</v>
      </c>
      <c r="H293" s="43">
        <f>SUM(H294,H297,H300,H305,H308,H311)</f>
        <v>51</v>
      </c>
      <c r="I293" s="54">
        <f>SUM(I294,I297,I300,I305,I308,I311)</f>
        <v>0</v>
      </c>
    </row>
    <row r="294" spans="1:9" s="15" customFormat="1" ht="75">
      <c r="A294" s="53" t="s">
        <v>417</v>
      </c>
      <c r="B294" s="13" t="s">
        <v>10</v>
      </c>
      <c r="C294" s="14" t="s">
        <v>12</v>
      </c>
      <c r="D294" s="14" t="s">
        <v>170</v>
      </c>
      <c r="E294" s="14"/>
      <c r="F294" s="43">
        <f aca="true" t="shared" si="28" ref="F294:I301">F295</f>
        <v>2241.3</v>
      </c>
      <c r="G294" s="43">
        <f t="shared" si="28"/>
        <v>2241.3</v>
      </c>
      <c r="H294" s="43">
        <f t="shared" si="28"/>
        <v>0</v>
      </c>
      <c r="I294" s="54">
        <f t="shared" si="28"/>
        <v>0</v>
      </c>
    </row>
    <row r="295" spans="1:9" s="5" customFormat="1" ht="18.75">
      <c r="A295" s="55" t="s">
        <v>60</v>
      </c>
      <c r="B295" s="4" t="s">
        <v>10</v>
      </c>
      <c r="C295" s="7" t="s">
        <v>12</v>
      </c>
      <c r="D295" s="7" t="s">
        <v>172</v>
      </c>
      <c r="E295" s="7"/>
      <c r="F295" s="42">
        <f t="shared" si="28"/>
        <v>2241.3</v>
      </c>
      <c r="G295" s="42">
        <f t="shared" si="28"/>
        <v>2241.3</v>
      </c>
      <c r="H295" s="42">
        <f t="shared" si="28"/>
        <v>0</v>
      </c>
      <c r="I295" s="56">
        <f t="shared" si="28"/>
        <v>0</v>
      </c>
    </row>
    <row r="296" spans="1:9" s="30" customFormat="1" ht="37.5">
      <c r="A296" s="57" t="s">
        <v>125</v>
      </c>
      <c r="B296" s="28" t="s">
        <v>10</v>
      </c>
      <c r="C296" s="29" t="s">
        <v>12</v>
      </c>
      <c r="D296" s="29" t="s">
        <v>172</v>
      </c>
      <c r="E296" s="29" t="s">
        <v>20</v>
      </c>
      <c r="F296" s="35">
        <f>SUM(G296:I296)</f>
        <v>2241.3</v>
      </c>
      <c r="G296" s="36">
        <v>2241.3</v>
      </c>
      <c r="H296" s="36"/>
      <c r="I296" s="58"/>
    </row>
    <row r="297" spans="1:9" s="15" customFormat="1" ht="18.75" hidden="1">
      <c r="A297" s="65" t="s">
        <v>101</v>
      </c>
      <c r="B297" s="13" t="s">
        <v>10</v>
      </c>
      <c r="C297" s="14" t="s">
        <v>12</v>
      </c>
      <c r="D297" s="14" t="s">
        <v>235</v>
      </c>
      <c r="E297" s="14"/>
      <c r="F297" s="43">
        <f t="shared" si="28"/>
        <v>0</v>
      </c>
      <c r="G297" s="43">
        <f t="shared" si="28"/>
        <v>0</v>
      </c>
      <c r="H297" s="43">
        <f t="shared" si="28"/>
        <v>0</v>
      </c>
      <c r="I297" s="54">
        <f t="shared" si="28"/>
        <v>0</v>
      </c>
    </row>
    <row r="298" spans="1:9" s="5" customFormat="1" ht="21.75" customHeight="1" hidden="1">
      <c r="A298" s="66" t="s">
        <v>164</v>
      </c>
      <c r="B298" s="4" t="s">
        <v>10</v>
      </c>
      <c r="C298" s="7" t="s">
        <v>12</v>
      </c>
      <c r="D298" s="7" t="s">
        <v>369</v>
      </c>
      <c r="E298" s="7"/>
      <c r="F298" s="42">
        <f t="shared" si="28"/>
        <v>0</v>
      </c>
      <c r="G298" s="42">
        <f t="shared" si="28"/>
        <v>0</v>
      </c>
      <c r="H298" s="42">
        <f t="shared" si="28"/>
        <v>0</v>
      </c>
      <c r="I298" s="56">
        <f t="shared" si="28"/>
        <v>0</v>
      </c>
    </row>
    <row r="299" spans="1:9" s="30" customFormat="1" ht="18.75" hidden="1">
      <c r="A299" s="62" t="s">
        <v>119</v>
      </c>
      <c r="B299" s="28" t="s">
        <v>10</v>
      </c>
      <c r="C299" s="29" t="s">
        <v>12</v>
      </c>
      <c r="D299" s="29" t="s">
        <v>369</v>
      </c>
      <c r="E299" s="29" t="s">
        <v>23</v>
      </c>
      <c r="F299" s="35">
        <f>SUM(G299:I299)</f>
        <v>0</v>
      </c>
      <c r="G299" s="36"/>
      <c r="H299" s="36"/>
      <c r="I299" s="58"/>
    </row>
    <row r="300" spans="1:9" s="15" customFormat="1" ht="74.25" customHeight="1">
      <c r="A300" s="65" t="s">
        <v>102</v>
      </c>
      <c r="B300" s="13" t="s">
        <v>10</v>
      </c>
      <c r="C300" s="14" t="s">
        <v>12</v>
      </c>
      <c r="D300" s="14" t="s">
        <v>236</v>
      </c>
      <c r="E300" s="14"/>
      <c r="F300" s="43">
        <f>SUM(F301,F303)</f>
        <v>12011.7</v>
      </c>
      <c r="G300" s="43">
        <f>SUM(G301,G303)</f>
        <v>11960.7</v>
      </c>
      <c r="H300" s="43">
        <f>SUM(H301,H303)</f>
        <v>51</v>
      </c>
      <c r="I300" s="54">
        <f>SUM(I301,I303)</f>
        <v>0</v>
      </c>
    </row>
    <row r="301" spans="1:9" s="5" customFormat="1" ht="37.5">
      <c r="A301" s="66" t="s">
        <v>80</v>
      </c>
      <c r="B301" s="4" t="s">
        <v>10</v>
      </c>
      <c r="C301" s="7" t="s">
        <v>12</v>
      </c>
      <c r="D301" s="7" t="s">
        <v>237</v>
      </c>
      <c r="E301" s="7"/>
      <c r="F301" s="42">
        <f>F302</f>
        <v>11960.7</v>
      </c>
      <c r="G301" s="42">
        <f t="shared" si="28"/>
        <v>11960.7</v>
      </c>
      <c r="H301" s="42">
        <f t="shared" si="28"/>
        <v>0</v>
      </c>
      <c r="I301" s="56">
        <f t="shared" si="28"/>
        <v>0</v>
      </c>
    </row>
    <row r="302" spans="1:9" s="30" customFormat="1" ht="18.75">
      <c r="A302" s="62" t="s">
        <v>119</v>
      </c>
      <c r="B302" s="28" t="s">
        <v>10</v>
      </c>
      <c r="C302" s="29" t="s">
        <v>12</v>
      </c>
      <c r="D302" s="29" t="s">
        <v>237</v>
      </c>
      <c r="E302" s="29" t="s">
        <v>23</v>
      </c>
      <c r="F302" s="35">
        <f>SUM(G302:I302)</f>
        <v>11960.7</v>
      </c>
      <c r="G302" s="36">
        <v>11960.7</v>
      </c>
      <c r="H302" s="36"/>
      <c r="I302" s="58"/>
    </row>
    <row r="303" spans="1:9" s="30" customFormat="1" ht="37.5">
      <c r="A303" s="55" t="s">
        <v>329</v>
      </c>
      <c r="B303" s="9" t="s">
        <v>10</v>
      </c>
      <c r="C303" s="10" t="s">
        <v>12</v>
      </c>
      <c r="D303" s="10" t="s">
        <v>238</v>
      </c>
      <c r="E303" s="10"/>
      <c r="F303" s="39">
        <f>F304</f>
        <v>51</v>
      </c>
      <c r="G303" s="39">
        <f>G304</f>
        <v>0</v>
      </c>
      <c r="H303" s="39">
        <f>H304</f>
        <v>51</v>
      </c>
      <c r="I303" s="59">
        <f>I304</f>
        <v>0</v>
      </c>
    </row>
    <row r="304" spans="1:9" s="30" customFormat="1" ht="18.75">
      <c r="A304" s="62" t="s">
        <v>119</v>
      </c>
      <c r="B304" s="28" t="s">
        <v>10</v>
      </c>
      <c r="C304" s="29" t="s">
        <v>12</v>
      </c>
      <c r="D304" s="29" t="s">
        <v>238</v>
      </c>
      <c r="E304" s="29" t="s">
        <v>23</v>
      </c>
      <c r="F304" s="35">
        <f>SUM(G304:I304)</f>
        <v>51</v>
      </c>
      <c r="G304" s="36"/>
      <c r="H304" s="36">
        <v>51</v>
      </c>
      <c r="I304" s="58"/>
    </row>
    <row r="305" spans="1:9" s="15" customFormat="1" ht="44.25" customHeight="1" hidden="1">
      <c r="A305" s="53" t="s">
        <v>360</v>
      </c>
      <c r="B305" s="13" t="s">
        <v>10</v>
      </c>
      <c r="C305" s="14" t="s">
        <v>12</v>
      </c>
      <c r="D305" s="14" t="s">
        <v>359</v>
      </c>
      <c r="E305" s="14"/>
      <c r="F305" s="43">
        <f aca="true" t="shared" si="29" ref="F305:I309">SUM(F306)</f>
        <v>0</v>
      </c>
      <c r="G305" s="43">
        <f t="shared" si="29"/>
        <v>0</v>
      </c>
      <c r="H305" s="43">
        <f t="shared" si="29"/>
        <v>0</v>
      </c>
      <c r="I305" s="54">
        <f t="shared" si="29"/>
        <v>0</v>
      </c>
    </row>
    <row r="306" spans="1:9" s="5" customFormat="1" ht="18.75" hidden="1">
      <c r="A306" s="55" t="s">
        <v>361</v>
      </c>
      <c r="B306" s="4" t="s">
        <v>10</v>
      </c>
      <c r="C306" s="7" t="s">
        <v>12</v>
      </c>
      <c r="D306" s="7" t="s">
        <v>362</v>
      </c>
      <c r="E306" s="7"/>
      <c r="F306" s="42">
        <f t="shared" si="29"/>
        <v>0</v>
      </c>
      <c r="G306" s="42">
        <f t="shared" si="29"/>
        <v>0</v>
      </c>
      <c r="H306" s="42">
        <f t="shared" si="29"/>
        <v>0</v>
      </c>
      <c r="I306" s="56">
        <f t="shared" si="29"/>
        <v>0</v>
      </c>
    </row>
    <row r="307" spans="1:9" s="30" customFormat="1" ht="18.75" hidden="1">
      <c r="A307" s="62" t="s">
        <v>119</v>
      </c>
      <c r="B307" s="28" t="s">
        <v>10</v>
      </c>
      <c r="C307" s="29" t="s">
        <v>12</v>
      </c>
      <c r="D307" s="29" t="s">
        <v>362</v>
      </c>
      <c r="E307" s="29" t="s">
        <v>23</v>
      </c>
      <c r="F307" s="35">
        <f>SUM(G307:I307)</f>
        <v>0</v>
      </c>
      <c r="G307" s="36"/>
      <c r="H307" s="36"/>
      <c r="I307" s="58"/>
    </row>
    <row r="308" spans="1:9" s="15" customFormat="1" ht="18.75" hidden="1">
      <c r="A308" s="53" t="s">
        <v>131</v>
      </c>
      <c r="B308" s="13" t="s">
        <v>10</v>
      </c>
      <c r="C308" s="14" t="s">
        <v>12</v>
      </c>
      <c r="D308" s="14" t="s">
        <v>208</v>
      </c>
      <c r="E308" s="14"/>
      <c r="F308" s="43">
        <f t="shared" si="29"/>
        <v>0</v>
      </c>
      <c r="G308" s="43">
        <f t="shared" si="29"/>
        <v>0</v>
      </c>
      <c r="H308" s="43">
        <f t="shared" si="29"/>
        <v>0</v>
      </c>
      <c r="I308" s="54">
        <f t="shared" si="29"/>
        <v>0</v>
      </c>
    </row>
    <row r="309" spans="1:9" s="5" customFormat="1" ht="37.5" hidden="1">
      <c r="A309" s="55" t="s">
        <v>363</v>
      </c>
      <c r="B309" s="4" t="s">
        <v>10</v>
      </c>
      <c r="C309" s="7" t="s">
        <v>12</v>
      </c>
      <c r="D309" s="7" t="s">
        <v>364</v>
      </c>
      <c r="E309" s="7"/>
      <c r="F309" s="42">
        <f t="shared" si="29"/>
        <v>0</v>
      </c>
      <c r="G309" s="42">
        <f t="shared" si="29"/>
        <v>0</v>
      </c>
      <c r="H309" s="42">
        <f t="shared" si="29"/>
        <v>0</v>
      </c>
      <c r="I309" s="56">
        <f t="shared" si="29"/>
        <v>0</v>
      </c>
    </row>
    <row r="310" spans="1:9" s="30" customFormat="1" ht="18.75" hidden="1">
      <c r="A310" s="57" t="s">
        <v>158</v>
      </c>
      <c r="B310" s="28" t="s">
        <v>10</v>
      </c>
      <c r="C310" s="29" t="s">
        <v>12</v>
      </c>
      <c r="D310" s="29" t="s">
        <v>364</v>
      </c>
      <c r="E310" s="29" t="s">
        <v>157</v>
      </c>
      <c r="F310" s="35">
        <f>SUM(G310:I310)</f>
        <v>0</v>
      </c>
      <c r="G310" s="36"/>
      <c r="H310" s="36"/>
      <c r="I310" s="58"/>
    </row>
    <row r="311" spans="1:9" s="15" customFormat="1" ht="62.25" customHeight="1" hidden="1">
      <c r="A311" s="53" t="s">
        <v>162</v>
      </c>
      <c r="B311" s="13" t="s">
        <v>10</v>
      </c>
      <c r="C311" s="14" t="s">
        <v>12</v>
      </c>
      <c r="D311" s="14" t="s">
        <v>221</v>
      </c>
      <c r="E311" s="14"/>
      <c r="F311" s="43">
        <f aca="true" t="shared" si="30" ref="F311:I312">SUM(F312)</f>
        <v>0</v>
      </c>
      <c r="G311" s="43">
        <f t="shared" si="30"/>
        <v>0</v>
      </c>
      <c r="H311" s="43">
        <f t="shared" si="30"/>
        <v>0</v>
      </c>
      <c r="I311" s="54">
        <f t="shared" si="30"/>
        <v>0</v>
      </c>
    </row>
    <row r="312" spans="1:9" s="5" customFormat="1" ht="23.25" customHeight="1" hidden="1">
      <c r="A312" s="55" t="s">
        <v>163</v>
      </c>
      <c r="B312" s="4" t="s">
        <v>10</v>
      </c>
      <c r="C312" s="7" t="s">
        <v>12</v>
      </c>
      <c r="D312" s="7" t="s">
        <v>349</v>
      </c>
      <c r="E312" s="7"/>
      <c r="F312" s="42">
        <f t="shared" si="30"/>
        <v>0</v>
      </c>
      <c r="G312" s="42">
        <f t="shared" si="30"/>
        <v>0</v>
      </c>
      <c r="H312" s="42">
        <f t="shared" si="30"/>
        <v>0</v>
      </c>
      <c r="I312" s="56">
        <f t="shared" si="30"/>
        <v>0</v>
      </c>
    </row>
    <row r="313" spans="1:9" s="30" customFormat="1" ht="18.75" hidden="1">
      <c r="A313" s="57" t="s">
        <v>120</v>
      </c>
      <c r="B313" s="28" t="s">
        <v>10</v>
      </c>
      <c r="C313" s="29" t="s">
        <v>12</v>
      </c>
      <c r="D313" s="29" t="s">
        <v>349</v>
      </c>
      <c r="E313" s="29" t="s">
        <v>24</v>
      </c>
      <c r="F313" s="35">
        <f>SUM(G313:I313)</f>
        <v>0</v>
      </c>
      <c r="G313" s="36"/>
      <c r="H313" s="36"/>
      <c r="I313" s="58"/>
    </row>
    <row r="314" spans="1:9" s="6" customFormat="1" ht="37.5">
      <c r="A314" s="51" t="s">
        <v>49</v>
      </c>
      <c r="B314" s="45"/>
      <c r="C314" s="46"/>
      <c r="D314" s="46"/>
      <c r="E314" s="46"/>
      <c r="F314" s="47">
        <f>SUM(F315,F346,F350)</f>
        <v>59350.6</v>
      </c>
      <c r="G314" s="47">
        <f>SUM(G315,G346,G350)</f>
        <v>54007.6</v>
      </c>
      <c r="H314" s="47">
        <f>SUM(H315,H346,H350)</f>
        <v>5218</v>
      </c>
      <c r="I314" s="52">
        <f>SUM(I315,I346,I350)</f>
        <v>125</v>
      </c>
    </row>
    <row r="315" spans="1:9" s="15" customFormat="1" ht="18.75">
      <c r="A315" s="64" t="s">
        <v>50</v>
      </c>
      <c r="B315" s="16" t="s">
        <v>13</v>
      </c>
      <c r="C315" s="17" t="s">
        <v>3</v>
      </c>
      <c r="D315" s="17"/>
      <c r="E315" s="17"/>
      <c r="F315" s="44">
        <f>SUM(F316,F321,F326,F331,F336,F343)</f>
        <v>56003.5</v>
      </c>
      <c r="G315" s="44">
        <f>SUM(G316,G321,G326,G331,G336,G343)</f>
        <v>50872.6</v>
      </c>
      <c r="H315" s="44">
        <f>SUM(H316,H321,H326,H331,H336,H343)</f>
        <v>5005.9</v>
      </c>
      <c r="I315" s="63">
        <f>SUM(I316,I321,I326,I331,I336,I343)</f>
        <v>125</v>
      </c>
    </row>
    <row r="316" spans="1:9" s="15" customFormat="1" ht="37.5">
      <c r="A316" s="53" t="s">
        <v>103</v>
      </c>
      <c r="B316" s="13" t="s">
        <v>13</v>
      </c>
      <c r="C316" s="14" t="s">
        <v>3</v>
      </c>
      <c r="D316" s="14" t="s">
        <v>239</v>
      </c>
      <c r="E316" s="14"/>
      <c r="F316" s="43">
        <f>SUM(F317,F319)</f>
        <v>19418.7</v>
      </c>
      <c r="G316" s="43">
        <f>SUM(G317,G319)</f>
        <v>16839.7</v>
      </c>
      <c r="H316" s="43">
        <f>SUM(H317,H319)</f>
        <v>2579</v>
      </c>
      <c r="I316" s="54">
        <f>SUM(I317,I319)</f>
        <v>0</v>
      </c>
    </row>
    <row r="317" spans="1:9" s="5" customFormat="1" ht="37.5">
      <c r="A317" s="55" t="s">
        <v>80</v>
      </c>
      <c r="B317" s="4" t="s">
        <v>13</v>
      </c>
      <c r="C317" s="7" t="s">
        <v>3</v>
      </c>
      <c r="D317" s="7" t="s">
        <v>240</v>
      </c>
      <c r="E317" s="7"/>
      <c r="F317" s="39">
        <f>F318</f>
        <v>16839.7</v>
      </c>
      <c r="G317" s="39">
        <f>G318</f>
        <v>16839.7</v>
      </c>
      <c r="H317" s="39">
        <f>H318</f>
        <v>0</v>
      </c>
      <c r="I317" s="59">
        <f>I318</f>
        <v>0</v>
      </c>
    </row>
    <row r="318" spans="1:9" s="30" customFormat="1" ht="18.75">
      <c r="A318" s="57" t="s">
        <v>119</v>
      </c>
      <c r="B318" s="28" t="s">
        <v>13</v>
      </c>
      <c r="C318" s="29" t="s">
        <v>3</v>
      </c>
      <c r="D318" s="29" t="s">
        <v>240</v>
      </c>
      <c r="E318" s="29" t="s">
        <v>23</v>
      </c>
      <c r="F318" s="35">
        <f>SUM(G318:I318)</f>
        <v>16839.7</v>
      </c>
      <c r="G318" s="36">
        <f>3792.4+13047.3</f>
        <v>16839.7</v>
      </c>
      <c r="H318" s="36"/>
      <c r="I318" s="58"/>
    </row>
    <row r="319" spans="1:9" s="30" customFormat="1" ht="37.5">
      <c r="A319" s="55" t="s">
        <v>329</v>
      </c>
      <c r="B319" s="28" t="s">
        <v>13</v>
      </c>
      <c r="C319" s="29" t="s">
        <v>3</v>
      </c>
      <c r="D319" s="29" t="s">
        <v>241</v>
      </c>
      <c r="E319" s="29"/>
      <c r="F319" s="39">
        <f>F320</f>
        <v>2579</v>
      </c>
      <c r="G319" s="39">
        <f>G320</f>
        <v>0</v>
      </c>
      <c r="H319" s="39">
        <f>H320</f>
        <v>2579</v>
      </c>
      <c r="I319" s="59">
        <f>I320</f>
        <v>0</v>
      </c>
    </row>
    <row r="320" spans="1:9" s="30" customFormat="1" ht="18.75">
      <c r="A320" s="57" t="s">
        <v>119</v>
      </c>
      <c r="B320" s="28" t="s">
        <v>13</v>
      </c>
      <c r="C320" s="29" t="s">
        <v>3</v>
      </c>
      <c r="D320" s="29" t="s">
        <v>241</v>
      </c>
      <c r="E320" s="29" t="s">
        <v>23</v>
      </c>
      <c r="F320" s="35">
        <f>SUM(G320:I320)</f>
        <v>2579</v>
      </c>
      <c r="G320" s="36"/>
      <c r="H320" s="36">
        <f>1200+1379</f>
        <v>2579</v>
      </c>
      <c r="I320" s="58"/>
    </row>
    <row r="321" spans="1:9" s="15" customFormat="1" ht="18.75">
      <c r="A321" s="53" t="s">
        <v>148</v>
      </c>
      <c r="B321" s="13" t="s">
        <v>13</v>
      </c>
      <c r="C321" s="14" t="s">
        <v>3</v>
      </c>
      <c r="D321" s="14" t="s">
        <v>242</v>
      </c>
      <c r="E321" s="14"/>
      <c r="F321" s="43">
        <f>SUM(F322,F324)</f>
        <v>4489.1</v>
      </c>
      <c r="G321" s="43">
        <f>SUM(G322,G324)</f>
        <v>4278</v>
      </c>
      <c r="H321" s="43">
        <f>SUM(H322,H324)</f>
        <v>211.1</v>
      </c>
      <c r="I321" s="54">
        <f>SUM(I322,I324)</f>
        <v>0</v>
      </c>
    </row>
    <row r="322" spans="1:9" s="5" customFormat="1" ht="37.5">
      <c r="A322" s="55" t="s">
        <v>80</v>
      </c>
      <c r="B322" s="4" t="s">
        <v>13</v>
      </c>
      <c r="C322" s="7" t="s">
        <v>3</v>
      </c>
      <c r="D322" s="7" t="s">
        <v>243</v>
      </c>
      <c r="E322" s="7"/>
      <c r="F322" s="39">
        <f>F323</f>
        <v>4278</v>
      </c>
      <c r="G322" s="39">
        <f>G323</f>
        <v>4278</v>
      </c>
      <c r="H322" s="39">
        <f>H323</f>
        <v>0</v>
      </c>
      <c r="I322" s="59">
        <f>I323</f>
        <v>0</v>
      </c>
    </row>
    <row r="323" spans="1:9" s="30" customFormat="1" ht="18.75">
      <c r="A323" s="57" t="s">
        <v>119</v>
      </c>
      <c r="B323" s="28" t="s">
        <v>13</v>
      </c>
      <c r="C323" s="29" t="s">
        <v>3</v>
      </c>
      <c r="D323" s="29" t="s">
        <v>243</v>
      </c>
      <c r="E323" s="29" t="s">
        <v>23</v>
      </c>
      <c r="F323" s="35">
        <f>SUM(G323:I323)</f>
        <v>4278</v>
      </c>
      <c r="G323" s="36">
        <v>4278</v>
      </c>
      <c r="H323" s="36"/>
      <c r="I323" s="58"/>
    </row>
    <row r="324" spans="1:9" s="30" customFormat="1" ht="37.5">
      <c r="A324" s="55" t="s">
        <v>329</v>
      </c>
      <c r="B324" s="28" t="s">
        <v>13</v>
      </c>
      <c r="C324" s="29" t="s">
        <v>3</v>
      </c>
      <c r="D324" s="29" t="s">
        <v>244</v>
      </c>
      <c r="E324" s="29"/>
      <c r="F324" s="39">
        <f>F325</f>
        <v>211.1</v>
      </c>
      <c r="G324" s="39">
        <f>G325</f>
        <v>0</v>
      </c>
      <c r="H324" s="39">
        <f>H325</f>
        <v>211.1</v>
      </c>
      <c r="I324" s="59">
        <f>I325</f>
        <v>0</v>
      </c>
    </row>
    <row r="325" spans="1:9" s="30" customFormat="1" ht="18.75">
      <c r="A325" s="57" t="s">
        <v>119</v>
      </c>
      <c r="B325" s="28" t="s">
        <v>13</v>
      </c>
      <c r="C325" s="29" t="s">
        <v>3</v>
      </c>
      <c r="D325" s="29" t="s">
        <v>244</v>
      </c>
      <c r="E325" s="29" t="s">
        <v>23</v>
      </c>
      <c r="F325" s="35">
        <f>SUM(G325:I325)</f>
        <v>211.1</v>
      </c>
      <c r="G325" s="36"/>
      <c r="H325" s="36">
        <v>211.1</v>
      </c>
      <c r="I325" s="58"/>
    </row>
    <row r="326" spans="1:9" s="15" customFormat="1" ht="18.75">
      <c r="A326" s="53" t="s">
        <v>104</v>
      </c>
      <c r="B326" s="13" t="s">
        <v>13</v>
      </c>
      <c r="C326" s="14" t="s">
        <v>3</v>
      </c>
      <c r="D326" s="14" t="s">
        <v>245</v>
      </c>
      <c r="E326" s="14"/>
      <c r="F326" s="43">
        <f>SUM(F327,F329)</f>
        <v>13810.199999999999</v>
      </c>
      <c r="G326" s="43">
        <f>SUM(G327,G329)</f>
        <v>13494.4</v>
      </c>
      <c r="H326" s="43">
        <f>SUM(H327,H329)</f>
        <v>315.8</v>
      </c>
      <c r="I326" s="54">
        <f>SUM(I327,I329)</f>
        <v>0</v>
      </c>
    </row>
    <row r="327" spans="1:9" s="5" customFormat="1" ht="37.5">
      <c r="A327" s="55" t="s">
        <v>80</v>
      </c>
      <c r="B327" s="4" t="s">
        <v>13</v>
      </c>
      <c r="C327" s="7" t="s">
        <v>3</v>
      </c>
      <c r="D327" s="7" t="s">
        <v>246</v>
      </c>
      <c r="E327" s="7"/>
      <c r="F327" s="39">
        <f>F328</f>
        <v>13494.4</v>
      </c>
      <c r="G327" s="39">
        <f>G328</f>
        <v>13494.4</v>
      </c>
      <c r="H327" s="39">
        <f>H328</f>
        <v>0</v>
      </c>
      <c r="I327" s="59">
        <f>I328</f>
        <v>0</v>
      </c>
    </row>
    <row r="328" spans="1:9" s="30" customFormat="1" ht="18.75">
      <c r="A328" s="57" t="s">
        <v>119</v>
      </c>
      <c r="B328" s="28" t="s">
        <v>13</v>
      </c>
      <c r="C328" s="29" t="s">
        <v>3</v>
      </c>
      <c r="D328" s="29" t="s">
        <v>246</v>
      </c>
      <c r="E328" s="29" t="s">
        <v>23</v>
      </c>
      <c r="F328" s="35">
        <f>SUM(G328:I328)</f>
        <v>13494.4</v>
      </c>
      <c r="G328" s="36">
        <v>13494.4</v>
      </c>
      <c r="H328" s="36"/>
      <c r="I328" s="58"/>
    </row>
    <row r="329" spans="1:9" s="30" customFormat="1" ht="37.5">
      <c r="A329" s="55" t="s">
        <v>329</v>
      </c>
      <c r="B329" s="28" t="s">
        <v>13</v>
      </c>
      <c r="C329" s="29" t="s">
        <v>3</v>
      </c>
      <c r="D329" s="29" t="s">
        <v>247</v>
      </c>
      <c r="E329" s="29"/>
      <c r="F329" s="39">
        <f>F330</f>
        <v>315.8</v>
      </c>
      <c r="G329" s="39">
        <f>G330</f>
        <v>0</v>
      </c>
      <c r="H329" s="39">
        <f>H330</f>
        <v>315.8</v>
      </c>
      <c r="I329" s="59">
        <f>I330</f>
        <v>0</v>
      </c>
    </row>
    <row r="330" spans="1:9" s="30" customFormat="1" ht="18.75">
      <c r="A330" s="57" t="s">
        <v>119</v>
      </c>
      <c r="B330" s="28" t="s">
        <v>13</v>
      </c>
      <c r="C330" s="29" t="s">
        <v>3</v>
      </c>
      <c r="D330" s="29" t="s">
        <v>247</v>
      </c>
      <c r="E330" s="29" t="s">
        <v>23</v>
      </c>
      <c r="F330" s="35">
        <f>SUM(G330:I330)</f>
        <v>315.8</v>
      </c>
      <c r="G330" s="36"/>
      <c r="H330" s="36">
        <v>315.8</v>
      </c>
      <c r="I330" s="58"/>
    </row>
    <row r="331" spans="1:9" s="15" customFormat="1" ht="37.5">
      <c r="A331" s="53" t="s">
        <v>105</v>
      </c>
      <c r="B331" s="13" t="s">
        <v>13</v>
      </c>
      <c r="C331" s="14" t="s">
        <v>3</v>
      </c>
      <c r="D331" s="14" t="s">
        <v>248</v>
      </c>
      <c r="E331" s="14"/>
      <c r="F331" s="43">
        <f>SUM(F332,F334)</f>
        <v>14650</v>
      </c>
      <c r="G331" s="43">
        <f>SUM(G332,G334)</f>
        <v>12750</v>
      </c>
      <c r="H331" s="43">
        <f>SUM(H332,H334)</f>
        <v>1900</v>
      </c>
      <c r="I331" s="54">
        <f>SUM(I332,I334)</f>
        <v>0</v>
      </c>
    </row>
    <row r="332" spans="1:9" s="5" customFormat="1" ht="37.5">
      <c r="A332" s="55" t="s">
        <v>80</v>
      </c>
      <c r="B332" s="4" t="s">
        <v>13</v>
      </c>
      <c r="C332" s="7" t="s">
        <v>3</v>
      </c>
      <c r="D332" s="7" t="s">
        <v>249</v>
      </c>
      <c r="E332" s="7"/>
      <c r="F332" s="39">
        <f>F333</f>
        <v>12750</v>
      </c>
      <c r="G332" s="39">
        <f>G333</f>
        <v>12750</v>
      </c>
      <c r="H332" s="39">
        <f>H333</f>
        <v>0</v>
      </c>
      <c r="I332" s="59">
        <f>I333</f>
        <v>0</v>
      </c>
    </row>
    <row r="333" spans="1:9" s="30" customFormat="1" ht="18.75">
      <c r="A333" s="57" t="s">
        <v>119</v>
      </c>
      <c r="B333" s="28" t="s">
        <v>13</v>
      </c>
      <c r="C333" s="29" t="s">
        <v>3</v>
      </c>
      <c r="D333" s="29" t="s">
        <v>249</v>
      </c>
      <c r="E333" s="29" t="s">
        <v>23</v>
      </c>
      <c r="F333" s="35">
        <f>SUM(G333:I333)</f>
        <v>12750</v>
      </c>
      <c r="G333" s="36">
        <v>12750</v>
      </c>
      <c r="H333" s="36"/>
      <c r="I333" s="58"/>
    </row>
    <row r="334" spans="1:9" s="30" customFormat="1" ht="37.5">
      <c r="A334" s="55" t="s">
        <v>329</v>
      </c>
      <c r="B334" s="28" t="s">
        <v>13</v>
      </c>
      <c r="C334" s="29" t="s">
        <v>3</v>
      </c>
      <c r="D334" s="29" t="s">
        <v>250</v>
      </c>
      <c r="E334" s="29"/>
      <c r="F334" s="39">
        <f>F335</f>
        <v>1900</v>
      </c>
      <c r="G334" s="39">
        <f>G335</f>
        <v>0</v>
      </c>
      <c r="H334" s="39">
        <f>H335</f>
        <v>1900</v>
      </c>
      <c r="I334" s="59">
        <f>I335</f>
        <v>0</v>
      </c>
    </row>
    <row r="335" spans="1:9" s="30" customFormat="1" ht="18.75">
      <c r="A335" s="57" t="s">
        <v>119</v>
      </c>
      <c r="B335" s="28" t="s">
        <v>13</v>
      </c>
      <c r="C335" s="29" t="s">
        <v>3</v>
      </c>
      <c r="D335" s="29" t="s">
        <v>250</v>
      </c>
      <c r="E335" s="29" t="s">
        <v>23</v>
      </c>
      <c r="F335" s="35">
        <f>SUM(G335:I335)</f>
        <v>1900</v>
      </c>
      <c r="G335" s="36"/>
      <c r="H335" s="36">
        <v>1900</v>
      </c>
      <c r="I335" s="58"/>
    </row>
    <row r="336" spans="1:9" s="15" customFormat="1" ht="39" customHeight="1">
      <c r="A336" s="53" t="s">
        <v>106</v>
      </c>
      <c r="B336" s="13" t="s">
        <v>13</v>
      </c>
      <c r="C336" s="14" t="s">
        <v>3</v>
      </c>
      <c r="D336" s="14" t="s">
        <v>251</v>
      </c>
      <c r="E336" s="14"/>
      <c r="F336" s="43">
        <f>SUM(F337,F340)</f>
        <v>3492.5</v>
      </c>
      <c r="G336" s="43">
        <f>SUM(G337,G340)</f>
        <v>3367.5</v>
      </c>
      <c r="H336" s="43">
        <f>SUM(H337,H340)</f>
        <v>0</v>
      </c>
      <c r="I336" s="54">
        <f>SUM(I337,I340)</f>
        <v>125</v>
      </c>
    </row>
    <row r="337" spans="1:9" s="5" customFormat="1" ht="37.5">
      <c r="A337" s="55" t="s">
        <v>107</v>
      </c>
      <c r="B337" s="4" t="s">
        <v>13</v>
      </c>
      <c r="C337" s="7" t="s">
        <v>3</v>
      </c>
      <c r="D337" s="7" t="s">
        <v>252</v>
      </c>
      <c r="E337" s="7"/>
      <c r="F337" s="39">
        <f aca="true" t="shared" si="31" ref="F337:I338">F338</f>
        <v>125</v>
      </c>
      <c r="G337" s="39">
        <f t="shared" si="31"/>
        <v>0</v>
      </c>
      <c r="H337" s="39">
        <f t="shared" si="31"/>
        <v>0</v>
      </c>
      <c r="I337" s="59">
        <f t="shared" si="31"/>
        <v>125</v>
      </c>
    </row>
    <row r="338" spans="1:9" s="5" customFormat="1" ht="56.25">
      <c r="A338" s="55" t="s">
        <v>336</v>
      </c>
      <c r="B338" s="4" t="s">
        <v>13</v>
      </c>
      <c r="C338" s="7" t="s">
        <v>3</v>
      </c>
      <c r="D338" s="7" t="s">
        <v>310</v>
      </c>
      <c r="E338" s="7"/>
      <c r="F338" s="39">
        <f t="shared" si="31"/>
        <v>125</v>
      </c>
      <c r="G338" s="39">
        <f t="shared" si="31"/>
        <v>0</v>
      </c>
      <c r="H338" s="39">
        <f t="shared" si="31"/>
        <v>0</v>
      </c>
      <c r="I338" s="59">
        <f t="shared" si="31"/>
        <v>125</v>
      </c>
    </row>
    <row r="339" spans="1:9" s="30" customFormat="1" ht="18.75">
      <c r="A339" s="57" t="s">
        <v>119</v>
      </c>
      <c r="B339" s="28" t="s">
        <v>13</v>
      </c>
      <c r="C339" s="29" t="s">
        <v>3</v>
      </c>
      <c r="D339" s="29" t="s">
        <v>310</v>
      </c>
      <c r="E339" s="29" t="s">
        <v>23</v>
      </c>
      <c r="F339" s="35">
        <f>SUM(G339:I339)</f>
        <v>125</v>
      </c>
      <c r="G339" s="36"/>
      <c r="H339" s="36"/>
      <c r="I339" s="58">
        <v>125</v>
      </c>
    </row>
    <row r="340" spans="1:9" s="5" customFormat="1" ht="37.5">
      <c r="A340" s="55" t="s">
        <v>108</v>
      </c>
      <c r="B340" s="4" t="s">
        <v>13</v>
      </c>
      <c r="C340" s="7" t="s">
        <v>3</v>
      </c>
      <c r="D340" s="7" t="s">
        <v>253</v>
      </c>
      <c r="E340" s="7"/>
      <c r="F340" s="39">
        <f>SUM(F341:F342)</f>
        <v>3367.5</v>
      </c>
      <c r="G340" s="39">
        <f>SUM(G341:G342)</f>
        <v>3367.5</v>
      </c>
      <c r="H340" s="39">
        <f>SUM(H341:H342)</f>
        <v>0</v>
      </c>
      <c r="I340" s="59">
        <f>SUM(I341:I342)</f>
        <v>0</v>
      </c>
    </row>
    <row r="341" spans="1:9" s="30" customFormat="1" ht="18.75">
      <c r="A341" s="57" t="s">
        <v>119</v>
      </c>
      <c r="B341" s="28" t="s">
        <v>13</v>
      </c>
      <c r="C341" s="29" t="s">
        <v>3</v>
      </c>
      <c r="D341" s="29" t="s">
        <v>253</v>
      </c>
      <c r="E341" s="29" t="s">
        <v>23</v>
      </c>
      <c r="F341" s="35">
        <f>SUM(G341:I341)</f>
        <v>3367.5</v>
      </c>
      <c r="G341" s="36">
        <v>3367.5</v>
      </c>
      <c r="H341" s="36"/>
      <c r="I341" s="58"/>
    </row>
    <row r="342" spans="1:9" s="30" customFormat="1" ht="18.75" hidden="1">
      <c r="A342" s="57" t="s">
        <v>126</v>
      </c>
      <c r="B342" s="28" t="s">
        <v>13</v>
      </c>
      <c r="C342" s="29" t="s">
        <v>3</v>
      </c>
      <c r="D342" s="29" t="s">
        <v>253</v>
      </c>
      <c r="E342" s="29" t="s">
        <v>27</v>
      </c>
      <c r="F342" s="35">
        <f>SUM(G342:I342)</f>
        <v>0</v>
      </c>
      <c r="G342" s="36"/>
      <c r="H342" s="36"/>
      <c r="I342" s="58"/>
    </row>
    <row r="343" spans="1:9" s="5" customFormat="1" ht="23.25" customHeight="1">
      <c r="A343" s="53" t="s">
        <v>418</v>
      </c>
      <c r="B343" s="13" t="s">
        <v>13</v>
      </c>
      <c r="C343" s="14" t="s">
        <v>3</v>
      </c>
      <c r="D343" s="14" t="s">
        <v>208</v>
      </c>
      <c r="E343" s="7"/>
      <c r="F343" s="39">
        <f>F344</f>
        <v>143</v>
      </c>
      <c r="G343" s="39">
        <f aca="true" t="shared" si="32" ref="G343:I344">G344</f>
        <v>143</v>
      </c>
      <c r="H343" s="39">
        <f t="shared" si="32"/>
        <v>0</v>
      </c>
      <c r="I343" s="59">
        <f t="shared" si="32"/>
        <v>0</v>
      </c>
    </row>
    <row r="344" spans="1:9" s="5" customFormat="1" ht="39.75" customHeight="1">
      <c r="A344" s="80" t="s">
        <v>419</v>
      </c>
      <c r="B344" s="4" t="s">
        <v>13</v>
      </c>
      <c r="C344" s="7" t="s">
        <v>3</v>
      </c>
      <c r="D344" s="7" t="s">
        <v>208</v>
      </c>
      <c r="E344" s="7"/>
      <c r="F344" s="39">
        <f>F345</f>
        <v>143</v>
      </c>
      <c r="G344" s="39">
        <f t="shared" si="32"/>
        <v>143</v>
      </c>
      <c r="H344" s="39">
        <f t="shared" si="32"/>
        <v>0</v>
      </c>
      <c r="I344" s="59">
        <f t="shared" si="32"/>
        <v>0</v>
      </c>
    </row>
    <row r="345" spans="1:9" s="30" customFormat="1" ht="25.5" customHeight="1">
      <c r="A345" s="62" t="s">
        <v>158</v>
      </c>
      <c r="B345" s="28" t="s">
        <v>13</v>
      </c>
      <c r="C345" s="29" t="s">
        <v>3</v>
      </c>
      <c r="D345" s="29" t="s">
        <v>420</v>
      </c>
      <c r="E345" s="29" t="s">
        <v>157</v>
      </c>
      <c r="F345" s="35">
        <f>SUM(G345:I345)</f>
        <v>143</v>
      </c>
      <c r="G345" s="36">
        <v>143</v>
      </c>
      <c r="H345" s="36"/>
      <c r="I345" s="58"/>
    </row>
    <row r="346" spans="1:9" s="15" customFormat="1" ht="18.75" hidden="1">
      <c r="A346" s="53" t="s">
        <v>149</v>
      </c>
      <c r="B346" s="13" t="s">
        <v>13</v>
      </c>
      <c r="C346" s="14" t="s">
        <v>7</v>
      </c>
      <c r="D346" s="14"/>
      <c r="E346" s="14"/>
      <c r="F346" s="43">
        <f aca="true" t="shared" si="33" ref="F346:I348">F347</f>
        <v>0</v>
      </c>
      <c r="G346" s="43">
        <f t="shared" si="33"/>
        <v>0</v>
      </c>
      <c r="H346" s="43">
        <f t="shared" si="33"/>
        <v>0</v>
      </c>
      <c r="I346" s="54">
        <f t="shared" si="33"/>
        <v>0</v>
      </c>
    </row>
    <row r="347" spans="1:9" s="15" customFormat="1" ht="43.5" customHeight="1" hidden="1">
      <c r="A347" s="53" t="s">
        <v>150</v>
      </c>
      <c r="B347" s="13" t="s">
        <v>13</v>
      </c>
      <c r="C347" s="14" t="s">
        <v>7</v>
      </c>
      <c r="D347" s="14" t="s">
        <v>254</v>
      </c>
      <c r="E347" s="14"/>
      <c r="F347" s="43">
        <f t="shared" si="33"/>
        <v>0</v>
      </c>
      <c r="G347" s="43">
        <f t="shared" si="33"/>
        <v>0</v>
      </c>
      <c r="H347" s="43">
        <f t="shared" si="33"/>
        <v>0</v>
      </c>
      <c r="I347" s="54">
        <f t="shared" si="33"/>
        <v>0</v>
      </c>
    </row>
    <row r="348" spans="1:9" s="5" customFormat="1" ht="37.5" hidden="1">
      <c r="A348" s="55" t="s">
        <v>108</v>
      </c>
      <c r="B348" s="4" t="s">
        <v>13</v>
      </c>
      <c r="C348" s="7" t="s">
        <v>7</v>
      </c>
      <c r="D348" s="7" t="s">
        <v>255</v>
      </c>
      <c r="E348" s="7"/>
      <c r="F348" s="42">
        <f t="shared" si="33"/>
        <v>0</v>
      </c>
      <c r="G348" s="42">
        <f t="shared" si="33"/>
        <v>0</v>
      </c>
      <c r="H348" s="42">
        <f t="shared" si="33"/>
        <v>0</v>
      </c>
      <c r="I348" s="56">
        <f t="shared" si="33"/>
        <v>0</v>
      </c>
    </row>
    <row r="349" spans="1:9" s="30" customFormat="1" ht="18.75" hidden="1">
      <c r="A349" s="57" t="s">
        <v>124</v>
      </c>
      <c r="B349" s="28" t="s">
        <v>13</v>
      </c>
      <c r="C349" s="29" t="s">
        <v>7</v>
      </c>
      <c r="D349" s="29" t="s">
        <v>255</v>
      </c>
      <c r="E349" s="29" t="s">
        <v>26</v>
      </c>
      <c r="F349" s="35">
        <f>SUM(G349:I349)</f>
        <v>0</v>
      </c>
      <c r="G349" s="36"/>
      <c r="H349" s="36"/>
      <c r="I349" s="58"/>
    </row>
    <row r="350" spans="1:9" s="15" customFormat="1" ht="47.25" customHeight="1">
      <c r="A350" s="53" t="s">
        <v>151</v>
      </c>
      <c r="B350" s="13" t="s">
        <v>13</v>
      </c>
      <c r="C350" s="14" t="s">
        <v>9</v>
      </c>
      <c r="D350" s="14"/>
      <c r="E350" s="14"/>
      <c r="F350" s="43">
        <f>SUM(F351,F354,F359)</f>
        <v>3347.0999999999995</v>
      </c>
      <c r="G350" s="43">
        <f>SUM(G351,G354,G359)</f>
        <v>3135</v>
      </c>
      <c r="H350" s="43">
        <f>SUM(H351,H354,H359)</f>
        <v>212.1</v>
      </c>
      <c r="I350" s="54">
        <f>SUM(I351,I354,I359)</f>
        <v>0</v>
      </c>
    </row>
    <row r="351" spans="1:9" s="15" customFormat="1" ht="75">
      <c r="A351" s="53" t="s">
        <v>58</v>
      </c>
      <c r="B351" s="13" t="s">
        <v>13</v>
      </c>
      <c r="C351" s="14" t="s">
        <v>9</v>
      </c>
      <c r="D351" s="14" t="s">
        <v>170</v>
      </c>
      <c r="E351" s="14"/>
      <c r="F351" s="43">
        <f aca="true" t="shared" si="34" ref="F351:I352">F352</f>
        <v>864.3</v>
      </c>
      <c r="G351" s="43">
        <f t="shared" si="34"/>
        <v>864.3</v>
      </c>
      <c r="H351" s="43">
        <f t="shared" si="34"/>
        <v>0</v>
      </c>
      <c r="I351" s="54">
        <f t="shared" si="34"/>
        <v>0</v>
      </c>
    </row>
    <row r="352" spans="1:9" s="5" customFormat="1" ht="18.75">
      <c r="A352" s="55" t="s">
        <v>60</v>
      </c>
      <c r="B352" s="4" t="s">
        <v>13</v>
      </c>
      <c r="C352" s="7" t="s">
        <v>9</v>
      </c>
      <c r="D352" s="7" t="s">
        <v>172</v>
      </c>
      <c r="E352" s="7"/>
      <c r="F352" s="39">
        <f t="shared" si="34"/>
        <v>864.3</v>
      </c>
      <c r="G352" s="39">
        <f t="shared" si="34"/>
        <v>864.3</v>
      </c>
      <c r="H352" s="39">
        <f t="shared" si="34"/>
        <v>0</v>
      </c>
      <c r="I352" s="59">
        <f t="shared" si="34"/>
        <v>0</v>
      </c>
    </row>
    <row r="353" spans="1:9" s="30" customFormat="1" ht="37.5">
      <c r="A353" s="57" t="s">
        <v>125</v>
      </c>
      <c r="B353" s="28" t="s">
        <v>13</v>
      </c>
      <c r="C353" s="29" t="s">
        <v>9</v>
      </c>
      <c r="D353" s="29" t="s">
        <v>172</v>
      </c>
      <c r="E353" s="29" t="s">
        <v>20</v>
      </c>
      <c r="F353" s="35">
        <f>SUM(G353:I353)</f>
        <v>864.3</v>
      </c>
      <c r="G353" s="36">
        <v>864.3</v>
      </c>
      <c r="H353" s="36"/>
      <c r="I353" s="58"/>
    </row>
    <row r="354" spans="1:9" s="15" customFormat="1" ht="112.5">
      <c r="A354" s="53" t="s">
        <v>102</v>
      </c>
      <c r="B354" s="13" t="s">
        <v>13</v>
      </c>
      <c r="C354" s="14" t="s">
        <v>9</v>
      </c>
      <c r="D354" s="14" t="s">
        <v>236</v>
      </c>
      <c r="E354" s="14"/>
      <c r="F354" s="43">
        <f>SUM(F355,F357)</f>
        <v>2482.7999999999997</v>
      </c>
      <c r="G354" s="43">
        <f>SUM(G355,G357)</f>
        <v>2270.7</v>
      </c>
      <c r="H354" s="43">
        <f>SUM(H355,H357)</f>
        <v>212.1</v>
      </c>
      <c r="I354" s="54">
        <f>SUM(I355,I357)</f>
        <v>0</v>
      </c>
    </row>
    <row r="355" spans="1:9" s="5" customFormat="1" ht="37.5">
      <c r="A355" s="55" t="s">
        <v>80</v>
      </c>
      <c r="B355" s="4" t="s">
        <v>13</v>
      </c>
      <c r="C355" s="7" t="s">
        <v>9</v>
      </c>
      <c r="D355" s="7" t="s">
        <v>237</v>
      </c>
      <c r="E355" s="7"/>
      <c r="F355" s="39">
        <f>F356</f>
        <v>2270.7</v>
      </c>
      <c r="G355" s="39">
        <f>G356</f>
        <v>2270.7</v>
      </c>
      <c r="H355" s="39">
        <f>H356</f>
        <v>0</v>
      </c>
      <c r="I355" s="59">
        <f>I356</f>
        <v>0</v>
      </c>
    </row>
    <row r="356" spans="1:9" s="30" customFormat="1" ht="18.75">
      <c r="A356" s="57" t="s">
        <v>119</v>
      </c>
      <c r="B356" s="28" t="s">
        <v>13</v>
      </c>
      <c r="C356" s="29" t="s">
        <v>9</v>
      </c>
      <c r="D356" s="29" t="s">
        <v>237</v>
      </c>
      <c r="E356" s="29" t="s">
        <v>23</v>
      </c>
      <c r="F356" s="35">
        <f>SUM(G356:I356)</f>
        <v>2270.7</v>
      </c>
      <c r="G356" s="36">
        <v>2270.7</v>
      </c>
      <c r="H356" s="36"/>
      <c r="I356" s="58"/>
    </row>
    <row r="357" spans="1:9" s="30" customFormat="1" ht="37.5">
      <c r="A357" s="55" t="s">
        <v>329</v>
      </c>
      <c r="B357" s="28" t="s">
        <v>13</v>
      </c>
      <c r="C357" s="29" t="s">
        <v>9</v>
      </c>
      <c r="D357" s="29" t="s">
        <v>238</v>
      </c>
      <c r="E357" s="29"/>
      <c r="F357" s="39">
        <f>F358</f>
        <v>212.1</v>
      </c>
      <c r="G357" s="39">
        <f>G358</f>
        <v>0</v>
      </c>
      <c r="H357" s="39">
        <f>H358</f>
        <v>212.1</v>
      </c>
      <c r="I357" s="59">
        <f>I358</f>
        <v>0</v>
      </c>
    </row>
    <row r="358" spans="1:9" s="30" customFormat="1" ht="18.75">
      <c r="A358" s="57" t="s">
        <v>119</v>
      </c>
      <c r="B358" s="28" t="s">
        <v>13</v>
      </c>
      <c r="C358" s="29" t="s">
        <v>9</v>
      </c>
      <c r="D358" s="29" t="s">
        <v>238</v>
      </c>
      <c r="E358" s="29" t="s">
        <v>23</v>
      </c>
      <c r="F358" s="35">
        <f>SUM(G358:I358)</f>
        <v>212.1</v>
      </c>
      <c r="G358" s="36"/>
      <c r="H358" s="36">
        <v>212.1</v>
      </c>
      <c r="I358" s="58"/>
    </row>
    <row r="359" spans="1:9" s="15" customFormat="1" ht="21.75" customHeight="1" hidden="1">
      <c r="A359" s="53" t="s">
        <v>162</v>
      </c>
      <c r="B359" s="13" t="s">
        <v>13</v>
      </c>
      <c r="C359" s="14" t="s">
        <v>9</v>
      </c>
      <c r="D359" s="14" t="s">
        <v>221</v>
      </c>
      <c r="E359" s="14"/>
      <c r="F359" s="43">
        <f>F360+F362</f>
        <v>0</v>
      </c>
      <c r="G359" s="43">
        <f>G360+G362</f>
        <v>0</v>
      </c>
      <c r="H359" s="43">
        <f>H360+H362</f>
        <v>0</v>
      </c>
      <c r="I359" s="54">
        <f>I360+I362</f>
        <v>0</v>
      </c>
    </row>
    <row r="360" spans="1:9" s="5" customFormat="1" ht="31.5" customHeight="1" hidden="1">
      <c r="A360" s="55" t="s">
        <v>395</v>
      </c>
      <c r="B360" s="4" t="s">
        <v>13</v>
      </c>
      <c r="C360" s="7" t="s">
        <v>9</v>
      </c>
      <c r="D360" s="7" t="s">
        <v>349</v>
      </c>
      <c r="E360" s="7"/>
      <c r="F360" s="39">
        <f aca="true" t="shared" si="35" ref="F360:I362">F361</f>
        <v>0</v>
      </c>
      <c r="G360" s="39">
        <f t="shared" si="35"/>
        <v>0</v>
      </c>
      <c r="H360" s="39">
        <f t="shared" si="35"/>
        <v>0</v>
      </c>
      <c r="I360" s="59">
        <f t="shared" si="35"/>
        <v>0</v>
      </c>
    </row>
    <row r="361" spans="1:9" s="30" customFormat="1" ht="18.75" hidden="1">
      <c r="A361" s="57" t="s">
        <v>120</v>
      </c>
      <c r="B361" s="28" t="s">
        <v>13</v>
      </c>
      <c r="C361" s="29" t="s">
        <v>9</v>
      </c>
      <c r="D361" s="29" t="s">
        <v>349</v>
      </c>
      <c r="E361" s="29" t="s">
        <v>24</v>
      </c>
      <c r="F361" s="35">
        <f>SUM(G361:I361)</f>
        <v>0</v>
      </c>
      <c r="G361" s="36"/>
      <c r="H361" s="36"/>
      <c r="I361" s="58"/>
    </row>
    <row r="362" spans="1:9" s="30" customFormat="1" ht="41.25" customHeight="1" hidden="1">
      <c r="A362" s="55" t="s">
        <v>396</v>
      </c>
      <c r="B362" s="4" t="s">
        <v>13</v>
      </c>
      <c r="C362" s="7" t="s">
        <v>9</v>
      </c>
      <c r="D362" s="7" t="s">
        <v>397</v>
      </c>
      <c r="E362" s="7"/>
      <c r="F362" s="39">
        <f t="shared" si="35"/>
        <v>0</v>
      </c>
      <c r="G362" s="39">
        <f t="shared" si="35"/>
        <v>0</v>
      </c>
      <c r="H362" s="39">
        <f t="shared" si="35"/>
        <v>0</v>
      </c>
      <c r="I362" s="59">
        <f t="shared" si="35"/>
        <v>0</v>
      </c>
    </row>
    <row r="363" spans="1:9" s="30" customFormat="1" ht="18.75" hidden="1">
      <c r="A363" s="57" t="s">
        <v>120</v>
      </c>
      <c r="B363" s="28" t="s">
        <v>13</v>
      </c>
      <c r="C363" s="29" t="s">
        <v>9</v>
      </c>
      <c r="D363" s="29" t="s">
        <v>397</v>
      </c>
      <c r="E363" s="29" t="s">
        <v>24</v>
      </c>
      <c r="F363" s="35">
        <f>SUM(G363:I363)</f>
        <v>0</v>
      </c>
      <c r="G363" s="36"/>
      <c r="H363" s="36"/>
      <c r="I363" s="58"/>
    </row>
    <row r="364" spans="1:9" s="6" customFormat="1" ht="18.75">
      <c r="A364" s="51" t="s">
        <v>51</v>
      </c>
      <c r="B364" s="45"/>
      <c r="C364" s="46"/>
      <c r="D364" s="46"/>
      <c r="E364" s="46"/>
      <c r="F364" s="47">
        <f>SUM(F365,F385,F402,F408,F416,F420,F431)</f>
        <v>203296.4</v>
      </c>
      <c r="G364" s="47">
        <f>SUM(G365,G385,G402,G408,G416,G420,G431)</f>
        <v>167714.4</v>
      </c>
      <c r="H364" s="47">
        <f>SUM(H365,H385,H402,H408,H416,H420,H431)</f>
        <v>34963</v>
      </c>
      <c r="I364" s="52">
        <f>SUM(I365,I385,I402,I408,I416,I420,I431)</f>
        <v>619</v>
      </c>
    </row>
    <row r="365" spans="1:9" s="15" customFormat="1" ht="18.75">
      <c r="A365" s="53" t="s">
        <v>52</v>
      </c>
      <c r="B365" s="13" t="s">
        <v>12</v>
      </c>
      <c r="C365" s="14" t="s">
        <v>3</v>
      </c>
      <c r="D365" s="14"/>
      <c r="E365" s="14"/>
      <c r="F365" s="44">
        <f>SUM(F366,F371,F382)</f>
        <v>82195</v>
      </c>
      <c r="G365" s="44">
        <f>SUM(G366,G371,G382)</f>
        <v>75601.1</v>
      </c>
      <c r="H365" s="44">
        <f>SUM(H366,H371,H382)</f>
        <v>5974.9</v>
      </c>
      <c r="I365" s="63">
        <f>SUM(I366,I371,I382)</f>
        <v>619</v>
      </c>
    </row>
    <row r="366" spans="1:9" s="15" customFormat="1" ht="40.5" customHeight="1" hidden="1">
      <c r="A366" s="53" t="s">
        <v>72</v>
      </c>
      <c r="B366" s="13" t="s">
        <v>12</v>
      </c>
      <c r="C366" s="14" t="s">
        <v>3</v>
      </c>
      <c r="D366" s="14" t="s">
        <v>199</v>
      </c>
      <c r="E366" s="14"/>
      <c r="F366" s="43">
        <f>F367+F369</f>
        <v>0</v>
      </c>
      <c r="G366" s="43">
        <f>G367+G369</f>
        <v>0</v>
      </c>
      <c r="H366" s="43">
        <f>H367+H369</f>
        <v>0</v>
      </c>
      <c r="I366" s="54">
        <f>I367+I369</f>
        <v>0</v>
      </c>
    </row>
    <row r="367" spans="1:9" s="5" customFormat="1" ht="55.5" customHeight="1" hidden="1">
      <c r="A367" s="55" t="s">
        <v>145</v>
      </c>
      <c r="B367" s="4" t="s">
        <v>12</v>
      </c>
      <c r="C367" s="7" t="s">
        <v>3</v>
      </c>
      <c r="D367" s="7" t="s">
        <v>200</v>
      </c>
      <c r="E367" s="7"/>
      <c r="F367" s="39">
        <f>F368</f>
        <v>0</v>
      </c>
      <c r="G367" s="39">
        <f>G368</f>
        <v>0</v>
      </c>
      <c r="H367" s="39">
        <f>H368</f>
        <v>0</v>
      </c>
      <c r="I367" s="59">
        <f>I368</f>
        <v>0</v>
      </c>
    </row>
    <row r="368" spans="1:9" s="30" customFormat="1" ht="20.25" customHeight="1" hidden="1">
      <c r="A368" s="62" t="s">
        <v>120</v>
      </c>
      <c r="B368" s="28" t="s">
        <v>12</v>
      </c>
      <c r="C368" s="29" t="s">
        <v>3</v>
      </c>
      <c r="D368" s="29" t="s">
        <v>200</v>
      </c>
      <c r="E368" s="29" t="s">
        <v>24</v>
      </c>
      <c r="F368" s="35">
        <f>SUM(G368:I368)</f>
        <v>0</v>
      </c>
      <c r="G368" s="35"/>
      <c r="H368" s="35"/>
      <c r="I368" s="61"/>
    </row>
    <row r="369" spans="1:9" s="11" customFormat="1" ht="25.5" customHeight="1" hidden="1">
      <c r="A369" s="60" t="s">
        <v>73</v>
      </c>
      <c r="B369" s="9" t="s">
        <v>12</v>
      </c>
      <c r="C369" s="10" t="s">
        <v>3</v>
      </c>
      <c r="D369" s="10" t="s">
        <v>201</v>
      </c>
      <c r="E369" s="10"/>
      <c r="F369" s="42">
        <f>F370</f>
        <v>0</v>
      </c>
      <c r="G369" s="42">
        <f>G370</f>
        <v>0</v>
      </c>
      <c r="H369" s="42">
        <f>H370</f>
        <v>0</v>
      </c>
      <c r="I369" s="56">
        <f>I370</f>
        <v>0</v>
      </c>
    </row>
    <row r="370" spans="1:9" s="30" customFormat="1" ht="18.75" hidden="1">
      <c r="A370" s="62" t="s">
        <v>120</v>
      </c>
      <c r="B370" s="28" t="s">
        <v>12</v>
      </c>
      <c r="C370" s="29" t="s">
        <v>3</v>
      </c>
      <c r="D370" s="29" t="s">
        <v>201</v>
      </c>
      <c r="E370" s="29" t="s">
        <v>24</v>
      </c>
      <c r="F370" s="35">
        <f>SUM(G370:I370)</f>
        <v>0</v>
      </c>
      <c r="G370" s="36"/>
      <c r="H370" s="36"/>
      <c r="I370" s="58"/>
    </row>
    <row r="371" spans="1:9" s="15" customFormat="1" ht="37.5">
      <c r="A371" s="53" t="s">
        <v>109</v>
      </c>
      <c r="B371" s="13" t="s">
        <v>12</v>
      </c>
      <c r="C371" s="14" t="s">
        <v>3</v>
      </c>
      <c r="D371" s="14" t="s">
        <v>257</v>
      </c>
      <c r="E371" s="14"/>
      <c r="F371" s="43">
        <f>SUM(F372,F374,F376,F380)</f>
        <v>67652.9</v>
      </c>
      <c r="G371" s="43">
        <f>SUM(G372,G374,G376,G380)</f>
        <v>61059</v>
      </c>
      <c r="H371" s="43">
        <f>SUM(H372,H374,H376,H380)</f>
        <v>5974.9</v>
      </c>
      <c r="I371" s="54">
        <f>SUM(I372,I374,I376,I380)</f>
        <v>619</v>
      </c>
    </row>
    <row r="372" spans="1:9" s="5" customFormat="1" ht="37.5">
      <c r="A372" s="55" t="s">
        <v>80</v>
      </c>
      <c r="B372" s="4" t="s">
        <v>12</v>
      </c>
      <c r="C372" s="7" t="s">
        <v>3</v>
      </c>
      <c r="D372" s="7" t="s">
        <v>258</v>
      </c>
      <c r="E372" s="7"/>
      <c r="F372" s="39">
        <f>F373</f>
        <v>61059</v>
      </c>
      <c r="G372" s="39">
        <f>G373</f>
        <v>61059</v>
      </c>
      <c r="H372" s="39">
        <f>H373</f>
        <v>0</v>
      </c>
      <c r="I372" s="59">
        <f>I373</f>
        <v>0</v>
      </c>
    </row>
    <row r="373" spans="1:9" s="30" customFormat="1" ht="18.75">
      <c r="A373" s="57" t="s">
        <v>119</v>
      </c>
      <c r="B373" s="28" t="s">
        <v>12</v>
      </c>
      <c r="C373" s="29" t="s">
        <v>3</v>
      </c>
      <c r="D373" s="29" t="s">
        <v>258</v>
      </c>
      <c r="E373" s="29" t="s">
        <v>23</v>
      </c>
      <c r="F373" s="35">
        <f>SUM(G373:I373)</f>
        <v>61059</v>
      </c>
      <c r="G373" s="36">
        <v>61059</v>
      </c>
      <c r="H373" s="36"/>
      <c r="I373" s="58"/>
    </row>
    <row r="374" spans="1:9" s="30" customFormat="1" ht="37.5">
      <c r="A374" s="55" t="s">
        <v>329</v>
      </c>
      <c r="B374" s="28" t="s">
        <v>12</v>
      </c>
      <c r="C374" s="29" t="s">
        <v>3</v>
      </c>
      <c r="D374" s="29" t="s">
        <v>259</v>
      </c>
      <c r="E374" s="29"/>
      <c r="F374" s="39">
        <f>F375</f>
        <v>5974.9</v>
      </c>
      <c r="G374" s="39">
        <f>G375</f>
        <v>0</v>
      </c>
      <c r="H374" s="39">
        <f>H375</f>
        <v>5974.9</v>
      </c>
      <c r="I374" s="59">
        <f>I375</f>
        <v>0</v>
      </c>
    </row>
    <row r="375" spans="1:9" s="30" customFormat="1" ht="18.75">
      <c r="A375" s="57" t="s">
        <v>119</v>
      </c>
      <c r="B375" s="28" t="s">
        <v>12</v>
      </c>
      <c r="C375" s="29" t="s">
        <v>3</v>
      </c>
      <c r="D375" s="29" t="s">
        <v>259</v>
      </c>
      <c r="E375" s="29" t="s">
        <v>23</v>
      </c>
      <c r="F375" s="35">
        <f>SUM(G375:I375)</f>
        <v>5974.9</v>
      </c>
      <c r="G375" s="36"/>
      <c r="H375" s="36">
        <v>5974.9</v>
      </c>
      <c r="I375" s="58"/>
    </row>
    <row r="376" spans="1:9" s="30" customFormat="1" ht="37.5" hidden="1">
      <c r="A376" s="60" t="s">
        <v>337</v>
      </c>
      <c r="B376" s="9" t="s">
        <v>12</v>
      </c>
      <c r="C376" s="10" t="s">
        <v>3</v>
      </c>
      <c r="D376" s="10" t="s">
        <v>311</v>
      </c>
      <c r="E376" s="10"/>
      <c r="F376" s="39">
        <f>F377</f>
        <v>0</v>
      </c>
      <c r="G376" s="39">
        <f>G377</f>
        <v>0</v>
      </c>
      <c r="H376" s="39">
        <f>H377</f>
        <v>0</v>
      </c>
      <c r="I376" s="59">
        <f>I377</f>
        <v>0</v>
      </c>
    </row>
    <row r="377" spans="1:9" s="30" customFormat="1" ht="18.75" hidden="1">
      <c r="A377" s="57" t="s">
        <v>333</v>
      </c>
      <c r="B377" s="28" t="s">
        <v>12</v>
      </c>
      <c r="C377" s="29" t="s">
        <v>3</v>
      </c>
      <c r="D377" s="29" t="s">
        <v>311</v>
      </c>
      <c r="E377" s="29" t="s">
        <v>23</v>
      </c>
      <c r="F377" s="35">
        <f>SUM(G377:I377)</f>
        <v>0</v>
      </c>
      <c r="G377" s="36"/>
      <c r="H377" s="36"/>
      <c r="I377" s="58"/>
    </row>
    <row r="378" spans="1:9" s="30" customFormat="1" ht="42" customHeight="1" hidden="1">
      <c r="A378" s="70"/>
      <c r="B378" s="50"/>
      <c r="C378" s="50"/>
      <c r="D378" s="50"/>
      <c r="E378" s="50"/>
      <c r="F378" s="50"/>
      <c r="G378" s="50"/>
      <c r="H378" s="50"/>
      <c r="I378" s="71"/>
    </row>
    <row r="379" spans="1:9" s="30" customFormat="1" ht="18.75" hidden="1">
      <c r="A379" s="70"/>
      <c r="B379" s="50"/>
      <c r="C379" s="50"/>
      <c r="D379" s="50"/>
      <c r="E379" s="50"/>
      <c r="F379" s="50"/>
      <c r="G379" s="50"/>
      <c r="H379" s="50"/>
      <c r="I379" s="71"/>
    </row>
    <row r="380" spans="1:9" s="30" customFormat="1" ht="37.5">
      <c r="A380" s="60" t="s">
        <v>338</v>
      </c>
      <c r="B380" s="9" t="s">
        <v>12</v>
      </c>
      <c r="C380" s="10" t="s">
        <v>3</v>
      </c>
      <c r="D380" s="10" t="s">
        <v>312</v>
      </c>
      <c r="E380" s="10"/>
      <c r="F380" s="39">
        <f>F381</f>
        <v>619</v>
      </c>
      <c r="G380" s="39">
        <f>G381</f>
        <v>0</v>
      </c>
      <c r="H380" s="39">
        <f>H381</f>
        <v>0</v>
      </c>
      <c r="I380" s="59">
        <f>I381</f>
        <v>619</v>
      </c>
    </row>
    <row r="381" spans="1:9" s="30" customFormat="1" ht="18.75">
      <c r="A381" s="57" t="s">
        <v>333</v>
      </c>
      <c r="B381" s="28" t="s">
        <v>12</v>
      </c>
      <c r="C381" s="29" t="s">
        <v>3</v>
      </c>
      <c r="D381" s="29" t="s">
        <v>312</v>
      </c>
      <c r="E381" s="29" t="s">
        <v>23</v>
      </c>
      <c r="F381" s="35">
        <f>SUM(G381:I381)</f>
        <v>619</v>
      </c>
      <c r="G381" s="36"/>
      <c r="H381" s="36"/>
      <c r="I381" s="58">
        <v>619</v>
      </c>
    </row>
    <row r="382" spans="1:9" s="15" customFormat="1" ht="25.5" customHeight="1">
      <c r="A382" s="53" t="s">
        <v>357</v>
      </c>
      <c r="B382" s="13" t="s">
        <v>12</v>
      </c>
      <c r="C382" s="14" t="s">
        <v>3</v>
      </c>
      <c r="D382" s="14" t="s">
        <v>355</v>
      </c>
      <c r="E382" s="14"/>
      <c r="F382" s="43">
        <f>F383</f>
        <v>14542.1</v>
      </c>
      <c r="G382" s="43">
        <f aca="true" t="shared" si="36" ref="G382:I383">G383</f>
        <v>14542.1</v>
      </c>
      <c r="H382" s="43">
        <f t="shared" si="36"/>
        <v>0</v>
      </c>
      <c r="I382" s="54">
        <f t="shared" si="36"/>
        <v>0</v>
      </c>
    </row>
    <row r="383" spans="1:9" s="5" customFormat="1" ht="37.5">
      <c r="A383" s="55" t="s">
        <v>80</v>
      </c>
      <c r="B383" s="4" t="s">
        <v>12</v>
      </c>
      <c r="C383" s="7" t="s">
        <v>3</v>
      </c>
      <c r="D383" s="7" t="s">
        <v>356</v>
      </c>
      <c r="E383" s="7"/>
      <c r="F383" s="39">
        <f>F384</f>
        <v>14542.1</v>
      </c>
      <c r="G383" s="39">
        <f t="shared" si="36"/>
        <v>14542.1</v>
      </c>
      <c r="H383" s="39">
        <f t="shared" si="36"/>
        <v>0</v>
      </c>
      <c r="I383" s="59">
        <f t="shared" si="36"/>
        <v>0</v>
      </c>
    </row>
    <row r="384" spans="1:9" s="30" customFormat="1" ht="18.75">
      <c r="A384" s="57" t="s">
        <v>119</v>
      </c>
      <c r="B384" s="28" t="s">
        <v>12</v>
      </c>
      <c r="C384" s="29" t="s">
        <v>3</v>
      </c>
      <c r="D384" s="29" t="s">
        <v>356</v>
      </c>
      <c r="E384" s="29" t="s">
        <v>23</v>
      </c>
      <c r="F384" s="35">
        <f>SUM(G384:I384)</f>
        <v>14542.1</v>
      </c>
      <c r="G384" s="36">
        <v>14542.1</v>
      </c>
      <c r="H384" s="36"/>
      <c r="I384" s="58"/>
    </row>
    <row r="385" spans="1:9" s="15" customFormat="1" ht="18.75">
      <c r="A385" s="53" t="s">
        <v>53</v>
      </c>
      <c r="B385" s="13" t="s">
        <v>12</v>
      </c>
      <c r="C385" s="14" t="s">
        <v>4</v>
      </c>
      <c r="D385" s="14"/>
      <c r="E385" s="14"/>
      <c r="F385" s="43">
        <f>F386+F395</f>
        <v>44278.1</v>
      </c>
      <c r="G385" s="43">
        <f>G386+G395</f>
        <v>15710</v>
      </c>
      <c r="H385" s="43">
        <f>H386+H395</f>
        <v>28568.1</v>
      </c>
      <c r="I385" s="54">
        <f>I386+I395</f>
        <v>0</v>
      </c>
    </row>
    <row r="386" spans="1:9" s="15" customFormat="1" ht="37.5">
      <c r="A386" s="53" t="s">
        <v>109</v>
      </c>
      <c r="B386" s="13" t="s">
        <v>12</v>
      </c>
      <c r="C386" s="14" t="s">
        <v>4</v>
      </c>
      <c r="D386" s="14" t="s">
        <v>257</v>
      </c>
      <c r="E386" s="14"/>
      <c r="F386" s="43">
        <f>F387+F389+F391+F393</f>
        <v>22480.699999999997</v>
      </c>
      <c r="G386" s="43">
        <f>G387+G389+G391+G393</f>
        <v>11278.4</v>
      </c>
      <c r="H386" s="43">
        <f>H387+H389+H391+H393</f>
        <v>11202.3</v>
      </c>
      <c r="I386" s="54">
        <f>I387+I389+I391+I393</f>
        <v>0</v>
      </c>
    </row>
    <row r="387" spans="1:9" s="5" customFormat="1" ht="37.5">
      <c r="A387" s="55" t="s">
        <v>80</v>
      </c>
      <c r="B387" s="4" t="s">
        <v>12</v>
      </c>
      <c r="C387" s="7" t="s">
        <v>4</v>
      </c>
      <c r="D387" s="7" t="s">
        <v>258</v>
      </c>
      <c r="E387" s="7"/>
      <c r="F387" s="42">
        <f>F388</f>
        <v>11278.4</v>
      </c>
      <c r="G387" s="42">
        <f>G388</f>
        <v>11278.4</v>
      </c>
      <c r="H387" s="42">
        <f>H388</f>
        <v>0</v>
      </c>
      <c r="I387" s="56">
        <f>I388</f>
        <v>0</v>
      </c>
    </row>
    <row r="388" spans="1:9" s="30" customFormat="1" ht="18.75">
      <c r="A388" s="57" t="s">
        <v>119</v>
      </c>
      <c r="B388" s="28" t="s">
        <v>12</v>
      </c>
      <c r="C388" s="29" t="s">
        <v>4</v>
      </c>
      <c r="D388" s="29" t="s">
        <v>258</v>
      </c>
      <c r="E388" s="29" t="s">
        <v>23</v>
      </c>
      <c r="F388" s="35">
        <f>SUM(G388:I388)</f>
        <v>11278.4</v>
      </c>
      <c r="G388" s="36">
        <v>11278.4</v>
      </c>
      <c r="H388" s="36"/>
      <c r="I388" s="58"/>
    </row>
    <row r="389" spans="1:9" s="30" customFormat="1" ht="37.5">
      <c r="A389" s="55" t="s">
        <v>329</v>
      </c>
      <c r="B389" s="28" t="s">
        <v>12</v>
      </c>
      <c r="C389" s="29" t="s">
        <v>4</v>
      </c>
      <c r="D389" s="29" t="s">
        <v>259</v>
      </c>
      <c r="E389" s="29"/>
      <c r="F389" s="42">
        <f>F390</f>
        <v>11202.3</v>
      </c>
      <c r="G389" s="42">
        <f>G390</f>
        <v>0</v>
      </c>
      <c r="H389" s="42">
        <f>H390</f>
        <v>11202.3</v>
      </c>
      <c r="I389" s="56">
        <f>I390</f>
        <v>0</v>
      </c>
    </row>
    <row r="390" spans="1:9" s="30" customFormat="1" ht="18.75">
      <c r="A390" s="57" t="s">
        <v>119</v>
      </c>
      <c r="B390" s="28" t="s">
        <v>12</v>
      </c>
      <c r="C390" s="29" t="s">
        <v>4</v>
      </c>
      <c r="D390" s="29" t="s">
        <v>259</v>
      </c>
      <c r="E390" s="29" t="s">
        <v>23</v>
      </c>
      <c r="F390" s="35">
        <f>SUM(G390:I390)</f>
        <v>11202.3</v>
      </c>
      <c r="G390" s="36"/>
      <c r="H390" s="36">
        <v>11202.3</v>
      </c>
      <c r="I390" s="58"/>
    </row>
    <row r="391" spans="1:9" s="30" customFormat="1" ht="56.25" hidden="1">
      <c r="A391" s="55" t="s">
        <v>317</v>
      </c>
      <c r="B391" s="9" t="s">
        <v>12</v>
      </c>
      <c r="C391" s="10" t="s">
        <v>4</v>
      </c>
      <c r="D391" s="10" t="s">
        <v>354</v>
      </c>
      <c r="E391" s="10"/>
      <c r="F391" s="39">
        <f>F392</f>
        <v>0</v>
      </c>
      <c r="G391" s="39">
        <f>G392</f>
        <v>0</v>
      </c>
      <c r="H391" s="39">
        <f>H392</f>
        <v>0</v>
      </c>
      <c r="I391" s="59">
        <f>I392</f>
        <v>0</v>
      </c>
    </row>
    <row r="392" spans="1:9" s="30" customFormat="1" ht="18.75" hidden="1">
      <c r="A392" s="57" t="s">
        <v>333</v>
      </c>
      <c r="B392" s="28" t="s">
        <v>12</v>
      </c>
      <c r="C392" s="29" t="s">
        <v>4</v>
      </c>
      <c r="D392" s="29" t="s">
        <v>354</v>
      </c>
      <c r="E392" s="29" t="s">
        <v>23</v>
      </c>
      <c r="F392" s="35">
        <f>SUM(G392:I392)</f>
        <v>0</v>
      </c>
      <c r="G392" s="36"/>
      <c r="H392" s="36"/>
      <c r="I392" s="58"/>
    </row>
    <row r="393" spans="1:9" s="30" customFormat="1" ht="112.5" hidden="1">
      <c r="A393" s="48" t="s">
        <v>380</v>
      </c>
      <c r="B393" s="28" t="s">
        <v>12</v>
      </c>
      <c r="C393" s="29" t="s">
        <v>4</v>
      </c>
      <c r="D393" s="29" t="s">
        <v>371</v>
      </c>
      <c r="E393" s="29"/>
      <c r="F393" s="35">
        <f>F394</f>
        <v>0</v>
      </c>
      <c r="G393" s="35">
        <f>G394</f>
        <v>0</v>
      </c>
      <c r="H393" s="35">
        <f>H394</f>
        <v>0</v>
      </c>
      <c r="I393" s="61">
        <f>I394</f>
        <v>0</v>
      </c>
    </row>
    <row r="394" spans="1:9" s="30" customFormat="1" ht="18.75" hidden="1">
      <c r="A394" s="57" t="s">
        <v>119</v>
      </c>
      <c r="B394" s="28" t="s">
        <v>372</v>
      </c>
      <c r="C394" s="29" t="s">
        <v>4</v>
      </c>
      <c r="D394" s="29" t="s">
        <v>371</v>
      </c>
      <c r="E394" s="29" t="s">
        <v>23</v>
      </c>
      <c r="F394" s="35">
        <f>SUM(G394:I394)</f>
        <v>0</v>
      </c>
      <c r="G394" s="36"/>
      <c r="H394" s="36"/>
      <c r="I394" s="58"/>
    </row>
    <row r="395" spans="1:9" s="15" customFormat="1" ht="25.5" customHeight="1">
      <c r="A395" s="53" t="s">
        <v>110</v>
      </c>
      <c r="B395" s="13" t="s">
        <v>12</v>
      </c>
      <c r="C395" s="14" t="s">
        <v>4</v>
      </c>
      <c r="D395" s="14" t="s">
        <v>260</v>
      </c>
      <c r="E395" s="14"/>
      <c r="F395" s="43">
        <f>SUM(F396,F398,F400)</f>
        <v>21797.4</v>
      </c>
      <c r="G395" s="43">
        <f>SUM(G396,G398,G400)</f>
        <v>4431.6</v>
      </c>
      <c r="H395" s="43">
        <f>SUM(H396,H398,H400)</f>
        <v>17365.8</v>
      </c>
      <c r="I395" s="54">
        <f>SUM(I396,I398,I400)</f>
        <v>0</v>
      </c>
    </row>
    <row r="396" spans="1:9" s="5" customFormat="1" ht="37.5">
      <c r="A396" s="55" t="s">
        <v>80</v>
      </c>
      <c r="B396" s="4" t="s">
        <v>12</v>
      </c>
      <c r="C396" s="7" t="s">
        <v>4</v>
      </c>
      <c r="D396" s="7" t="s">
        <v>261</v>
      </c>
      <c r="E396" s="7"/>
      <c r="F396" s="39">
        <f>F397</f>
        <v>4431.6</v>
      </c>
      <c r="G396" s="39">
        <f>G397</f>
        <v>4431.6</v>
      </c>
      <c r="H396" s="39">
        <f>H397</f>
        <v>0</v>
      </c>
      <c r="I396" s="59">
        <f>I397</f>
        <v>0</v>
      </c>
    </row>
    <row r="397" spans="1:9" s="30" customFormat="1" ht="18.75">
      <c r="A397" s="57" t="s">
        <v>119</v>
      </c>
      <c r="B397" s="28" t="s">
        <v>12</v>
      </c>
      <c r="C397" s="29" t="s">
        <v>4</v>
      </c>
      <c r="D397" s="29" t="s">
        <v>261</v>
      </c>
      <c r="E397" s="29" t="s">
        <v>23</v>
      </c>
      <c r="F397" s="35">
        <f>SUM(G397:I397)</f>
        <v>4431.6</v>
      </c>
      <c r="G397" s="36">
        <v>4431.6</v>
      </c>
      <c r="H397" s="36"/>
      <c r="I397" s="58"/>
    </row>
    <row r="398" spans="1:9" s="30" customFormat="1" ht="37.5">
      <c r="A398" s="55" t="s">
        <v>329</v>
      </c>
      <c r="B398" s="28" t="s">
        <v>12</v>
      </c>
      <c r="C398" s="29" t="s">
        <v>4</v>
      </c>
      <c r="D398" s="29" t="s">
        <v>262</v>
      </c>
      <c r="E398" s="29"/>
      <c r="F398" s="39">
        <f>F399</f>
        <v>17365.8</v>
      </c>
      <c r="G398" s="39">
        <f>G399</f>
        <v>0</v>
      </c>
      <c r="H398" s="39">
        <f>H399</f>
        <v>17365.8</v>
      </c>
      <c r="I398" s="59">
        <f>I399</f>
        <v>0</v>
      </c>
    </row>
    <row r="399" spans="1:9" s="30" customFormat="1" ht="18.75">
      <c r="A399" s="57" t="s">
        <v>119</v>
      </c>
      <c r="B399" s="28" t="s">
        <v>12</v>
      </c>
      <c r="C399" s="29" t="s">
        <v>4</v>
      </c>
      <c r="D399" s="29" t="s">
        <v>262</v>
      </c>
      <c r="E399" s="29" t="s">
        <v>23</v>
      </c>
      <c r="F399" s="35">
        <f>SUM(G399:I399)</f>
        <v>17365.8</v>
      </c>
      <c r="G399" s="36"/>
      <c r="H399" s="36">
        <v>17365.8</v>
      </c>
      <c r="I399" s="58"/>
    </row>
    <row r="400" spans="1:9" s="30" customFormat="1" ht="112.5" hidden="1">
      <c r="A400" s="48" t="s">
        <v>370</v>
      </c>
      <c r="B400" s="28" t="s">
        <v>12</v>
      </c>
      <c r="C400" s="29" t="s">
        <v>4</v>
      </c>
      <c r="D400" s="29" t="s">
        <v>373</v>
      </c>
      <c r="E400" s="29"/>
      <c r="F400" s="35">
        <f>F401</f>
        <v>0</v>
      </c>
      <c r="G400" s="35">
        <f>G401</f>
        <v>0</v>
      </c>
      <c r="H400" s="35">
        <f>H401</f>
        <v>0</v>
      </c>
      <c r="I400" s="61">
        <f>I401</f>
        <v>0</v>
      </c>
    </row>
    <row r="401" spans="1:9" s="30" customFormat="1" ht="18.75" hidden="1">
      <c r="A401" s="57" t="s">
        <v>119</v>
      </c>
      <c r="B401" s="28" t="s">
        <v>12</v>
      </c>
      <c r="C401" s="29" t="s">
        <v>4</v>
      </c>
      <c r="D401" s="29" t="s">
        <v>373</v>
      </c>
      <c r="E401" s="29" t="s">
        <v>23</v>
      </c>
      <c r="F401" s="35">
        <f>SUM(G401:I401)</f>
        <v>0</v>
      </c>
      <c r="G401" s="36"/>
      <c r="H401" s="36"/>
      <c r="I401" s="58"/>
    </row>
    <row r="402" spans="1:9" s="15" customFormat="1" ht="37.5">
      <c r="A402" s="53" t="s">
        <v>358</v>
      </c>
      <c r="B402" s="13" t="s">
        <v>12</v>
      </c>
      <c r="C402" s="14" t="s">
        <v>5</v>
      </c>
      <c r="D402" s="14"/>
      <c r="E402" s="14"/>
      <c r="F402" s="43">
        <f>F403</f>
        <v>2450.1</v>
      </c>
      <c r="G402" s="43">
        <f>G403</f>
        <v>2450.1</v>
      </c>
      <c r="H402" s="43">
        <f>H403</f>
        <v>0</v>
      </c>
      <c r="I402" s="54">
        <f>I403</f>
        <v>0</v>
      </c>
    </row>
    <row r="403" spans="1:9" s="15" customFormat="1" ht="38.25" customHeight="1">
      <c r="A403" s="53" t="s">
        <v>109</v>
      </c>
      <c r="B403" s="13" t="s">
        <v>12</v>
      </c>
      <c r="C403" s="14" t="s">
        <v>5</v>
      </c>
      <c r="D403" s="14" t="s">
        <v>257</v>
      </c>
      <c r="E403" s="14"/>
      <c r="F403" s="43">
        <f>F404+F406</f>
        <v>2450.1</v>
      </c>
      <c r="G403" s="43">
        <f>G404+G406</f>
        <v>2450.1</v>
      </c>
      <c r="H403" s="43">
        <f>H404+H406</f>
        <v>0</v>
      </c>
      <c r="I403" s="54">
        <f>I404+I406</f>
        <v>0</v>
      </c>
    </row>
    <row r="404" spans="1:9" s="5" customFormat="1" ht="37.5">
      <c r="A404" s="55" t="s">
        <v>80</v>
      </c>
      <c r="B404" s="4" t="s">
        <v>12</v>
      </c>
      <c r="C404" s="7" t="s">
        <v>5</v>
      </c>
      <c r="D404" s="7" t="s">
        <v>258</v>
      </c>
      <c r="E404" s="7"/>
      <c r="F404" s="39">
        <f>F405</f>
        <v>2450.1</v>
      </c>
      <c r="G404" s="39">
        <f>G405</f>
        <v>2450.1</v>
      </c>
      <c r="H404" s="39">
        <f>H405</f>
        <v>0</v>
      </c>
      <c r="I404" s="59">
        <f>I405</f>
        <v>0</v>
      </c>
    </row>
    <row r="405" spans="1:9" s="5" customFormat="1" ht="18.75">
      <c r="A405" s="57" t="s">
        <v>119</v>
      </c>
      <c r="B405" s="4" t="s">
        <v>12</v>
      </c>
      <c r="C405" s="7" t="s">
        <v>5</v>
      </c>
      <c r="D405" s="7" t="s">
        <v>258</v>
      </c>
      <c r="E405" s="7" t="s">
        <v>23</v>
      </c>
      <c r="F405" s="35">
        <f>SUM(G405:I405)</f>
        <v>2450.1</v>
      </c>
      <c r="G405" s="39">
        <v>2450.1</v>
      </c>
      <c r="H405" s="39"/>
      <c r="I405" s="59"/>
    </row>
    <row r="406" spans="1:9" s="30" customFormat="1" ht="37.5" hidden="1">
      <c r="A406" s="55" t="s">
        <v>329</v>
      </c>
      <c r="B406" s="28" t="s">
        <v>12</v>
      </c>
      <c r="C406" s="29" t="s">
        <v>5</v>
      </c>
      <c r="D406" s="29" t="s">
        <v>259</v>
      </c>
      <c r="E406" s="29"/>
      <c r="F406" s="39">
        <f>F407</f>
        <v>0</v>
      </c>
      <c r="G406" s="39">
        <f>G407</f>
        <v>0</v>
      </c>
      <c r="H406" s="39">
        <f>H407</f>
        <v>0</v>
      </c>
      <c r="I406" s="59">
        <f>I407</f>
        <v>0</v>
      </c>
    </row>
    <row r="407" spans="1:9" s="30" customFormat="1" ht="18.75" hidden="1">
      <c r="A407" s="57" t="s">
        <v>119</v>
      </c>
      <c r="B407" s="28" t="s">
        <v>12</v>
      </c>
      <c r="C407" s="29" t="s">
        <v>5</v>
      </c>
      <c r="D407" s="29" t="s">
        <v>259</v>
      </c>
      <c r="E407" s="29" t="s">
        <v>23</v>
      </c>
      <c r="F407" s="35">
        <f>SUM(G407:I407)</f>
        <v>0</v>
      </c>
      <c r="G407" s="36"/>
      <c r="H407" s="36"/>
      <c r="I407" s="58"/>
    </row>
    <row r="408" spans="1:9" s="15" customFormat="1" ht="18.75">
      <c r="A408" s="53" t="s">
        <v>165</v>
      </c>
      <c r="B408" s="13" t="s">
        <v>12</v>
      </c>
      <c r="C408" s="14" t="s">
        <v>7</v>
      </c>
      <c r="D408" s="14"/>
      <c r="E408" s="14"/>
      <c r="F408" s="43">
        <f>SUM(F412,F409)</f>
        <v>51796.8</v>
      </c>
      <c r="G408" s="43">
        <f>SUM(G412,G409)</f>
        <v>51796.8</v>
      </c>
      <c r="H408" s="43">
        <f>SUM(H412,H409)</f>
        <v>0</v>
      </c>
      <c r="I408" s="54">
        <f>SUM(I412,I409)</f>
        <v>0</v>
      </c>
    </row>
    <row r="409" spans="1:9" s="15" customFormat="1" ht="37.5">
      <c r="A409" s="53" t="s">
        <v>109</v>
      </c>
      <c r="B409" s="13" t="s">
        <v>12</v>
      </c>
      <c r="C409" s="14" t="s">
        <v>7</v>
      </c>
      <c r="D409" s="14" t="s">
        <v>257</v>
      </c>
      <c r="E409" s="14"/>
      <c r="F409" s="43">
        <f>F410</f>
        <v>46564.8</v>
      </c>
      <c r="G409" s="43">
        <f aca="true" t="shared" si="37" ref="G409:I410">G410</f>
        <v>46564.8</v>
      </c>
      <c r="H409" s="43">
        <f t="shared" si="37"/>
        <v>0</v>
      </c>
      <c r="I409" s="54">
        <f t="shared" si="37"/>
        <v>0</v>
      </c>
    </row>
    <row r="410" spans="1:9" s="15" customFormat="1" ht="37.5">
      <c r="A410" s="55" t="s">
        <v>80</v>
      </c>
      <c r="B410" s="4" t="s">
        <v>12</v>
      </c>
      <c r="C410" s="7" t="s">
        <v>7</v>
      </c>
      <c r="D410" s="7" t="s">
        <v>258</v>
      </c>
      <c r="E410" s="7"/>
      <c r="F410" s="42">
        <f>F411</f>
        <v>46564.8</v>
      </c>
      <c r="G410" s="42">
        <f t="shared" si="37"/>
        <v>46564.8</v>
      </c>
      <c r="H410" s="42">
        <f t="shared" si="37"/>
        <v>0</v>
      </c>
      <c r="I410" s="56">
        <f t="shared" si="37"/>
        <v>0</v>
      </c>
    </row>
    <row r="411" spans="1:9" s="38" customFormat="1" ht="19.5">
      <c r="A411" s="57" t="s">
        <v>119</v>
      </c>
      <c r="B411" s="28" t="s">
        <v>12</v>
      </c>
      <c r="C411" s="29" t="s">
        <v>7</v>
      </c>
      <c r="D411" s="29" t="s">
        <v>258</v>
      </c>
      <c r="E411" s="29" t="s">
        <v>23</v>
      </c>
      <c r="F411" s="35">
        <f>SUM(G411:I411)</f>
        <v>46564.8</v>
      </c>
      <c r="G411" s="35">
        <v>46564.8</v>
      </c>
      <c r="H411" s="35"/>
      <c r="I411" s="61"/>
    </row>
    <row r="412" spans="1:9" s="15" customFormat="1" ht="21.75" customHeight="1">
      <c r="A412" s="53" t="s">
        <v>133</v>
      </c>
      <c r="B412" s="13" t="s">
        <v>12</v>
      </c>
      <c r="C412" s="14" t="s">
        <v>7</v>
      </c>
      <c r="D412" s="14" t="s">
        <v>231</v>
      </c>
      <c r="E412" s="14"/>
      <c r="F412" s="43">
        <f aca="true" t="shared" si="38" ref="F412:I414">F413</f>
        <v>5232</v>
      </c>
      <c r="G412" s="43">
        <f t="shared" si="38"/>
        <v>5232</v>
      </c>
      <c r="H412" s="43">
        <f t="shared" si="38"/>
        <v>0</v>
      </c>
      <c r="I412" s="54">
        <f t="shared" si="38"/>
        <v>0</v>
      </c>
    </row>
    <row r="413" spans="1:9" s="5" customFormat="1" ht="75">
      <c r="A413" s="55" t="s">
        <v>134</v>
      </c>
      <c r="B413" s="4" t="s">
        <v>12</v>
      </c>
      <c r="C413" s="7" t="s">
        <v>7</v>
      </c>
      <c r="D413" s="7" t="s">
        <v>263</v>
      </c>
      <c r="E413" s="7"/>
      <c r="F413" s="39">
        <f t="shared" si="38"/>
        <v>5232</v>
      </c>
      <c r="G413" s="39">
        <f t="shared" si="38"/>
        <v>5232</v>
      </c>
      <c r="H413" s="39">
        <f t="shared" si="38"/>
        <v>0</v>
      </c>
      <c r="I413" s="59">
        <f t="shared" si="38"/>
        <v>0</v>
      </c>
    </row>
    <row r="414" spans="1:9" s="5" customFormat="1" ht="75">
      <c r="A414" s="55" t="s">
        <v>134</v>
      </c>
      <c r="B414" s="4" t="s">
        <v>12</v>
      </c>
      <c r="C414" s="7" t="s">
        <v>7</v>
      </c>
      <c r="D414" s="7" t="s">
        <v>313</v>
      </c>
      <c r="E414" s="7"/>
      <c r="F414" s="39">
        <f t="shared" si="38"/>
        <v>5232</v>
      </c>
      <c r="G414" s="39">
        <f t="shared" si="38"/>
        <v>5232</v>
      </c>
      <c r="H414" s="39">
        <f t="shared" si="38"/>
        <v>0</v>
      </c>
      <c r="I414" s="59">
        <f t="shared" si="38"/>
        <v>0</v>
      </c>
    </row>
    <row r="415" spans="1:9" s="30" customFormat="1" ht="18.75">
      <c r="A415" s="57" t="s">
        <v>119</v>
      </c>
      <c r="B415" s="28" t="s">
        <v>12</v>
      </c>
      <c r="C415" s="29" t="s">
        <v>7</v>
      </c>
      <c r="D415" s="29" t="s">
        <v>313</v>
      </c>
      <c r="E415" s="29" t="s">
        <v>23</v>
      </c>
      <c r="F415" s="35">
        <f>SUM(G415:I415)</f>
        <v>5232</v>
      </c>
      <c r="G415" s="36">
        <v>5232</v>
      </c>
      <c r="H415" s="36"/>
      <c r="I415" s="58"/>
    </row>
    <row r="416" spans="1:9" s="15" customFormat="1" ht="42" customHeight="1" hidden="1">
      <c r="A416" s="53" t="s">
        <v>166</v>
      </c>
      <c r="B416" s="13" t="s">
        <v>12</v>
      </c>
      <c r="C416" s="14" t="s">
        <v>9</v>
      </c>
      <c r="D416" s="14"/>
      <c r="E416" s="14"/>
      <c r="F416" s="43">
        <f>SUM(F417)</f>
        <v>0</v>
      </c>
      <c r="G416" s="43">
        <f>SUM(G417)</f>
        <v>0</v>
      </c>
      <c r="H416" s="43">
        <f>SUM(H417)</f>
        <v>0</v>
      </c>
      <c r="I416" s="54">
        <f>SUM(I417)</f>
        <v>0</v>
      </c>
    </row>
    <row r="417" spans="1:9" s="15" customFormat="1" ht="21.75" customHeight="1" hidden="1">
      <c r="A417" s="53" t="s">
        <v>167</v>
      </c>
      <c r="B417" s="13" t="s">
        <v>12</v>
      </c>
      <c r="C417" s="14" t="s">
        <v>9</v>
      </c>
      <c r="D417" s="14" t="s">
        <v>264</v>
      </c>
      <c r="E417" s="14"/>
      <c r="F417" s="43">
        <f aca="true" t="shared" si="39" ref="F417:I418">F418</f>
        <v>0</v>
      </c>
      <c r="G417" s="43">
        <f t="shared" si="39"/>
        <v>0</v>
      </c>
      <c r="H417" s="43">
        <f t="shared" si="39"/>
        <v>0</v>
      </c>
      <c r="I417" s="54">
        <f t="shared" si="39"/>
        <v>0</v>
      </c>
    </row>
    <row r="418" spans="1:9" s="5" customFormat="1" ht="37.5" hidden="1">
      <c r="A418" s="55" t="s">
        <v>80</v>
      </c>
      <c r="B418" s="4" t="s">
        <v>12</v>
      </c>
      <c r="C418" s="7" t="s">
        <v>9</v>
      </c>
      <c r="D418" s="7" t="s">
        <v>265</v>
      </c>
      <c r="E418" s="7"/>
      <c r="F418" s="39">
        <f t="shared" si="39"/>
        <v>0</v>
      </c>
      <c r="G418" s="39">
        <f t="shared" si="39"/>
        <v>0</v>
      </c>
      <c r="H418" s="39">
        <f t="shared" si="39"/>
        <v>0</v>
      </c>
      <c r="I418" s="59">
        <f t="shared" si="39"/>
        <v>0</v>
      </c>
    </row>
    <row r="419" spans="1:9" s="30" customFormat="1" ht="18.75" hidden="1">
      <c r="A419" s="57" t="s">
        <v>119</v>
      </c>
      <c r="B419" s="28" t="s">
        <v>12</v>
      </c>
      <c r="C419" s="29" t="s">
        <v>9</v>
      </c>
      <c r="D419" s="29" t="s">
        <v>265</v>
      </c>
      <c r="E419" s="29" t="s">
        <v>23</v>
      </c>
      <c r="F419" s="35">
        <f>SUM(G419:I419)</f>
        <v>0</v>
      </c>
      <c r="G419" s="36"/>
      <c r="H419" s="36"/>
      <c r="I419" s="58"/>
    </row>
    <row r="420" spans="1:9" s="15" customFormat="1" ht="18.75">
      <c r="A420" s="53" t="s">
        <v>54</v>
      </c>
      <c r="B420" s="13" t="s">
        <v>12</v>
      </c>
      <c r="C420" s="14" t="s">
        <v>13</v>
      </c>
      <c r="D420" s="14"/>
      <c r="E420" s="14"/>
      <c r="F420" s="43">
        <f>SUM(F421,F426)</f>
        <v>6166.4</v>
      </c>
      <c r="G420" s="43">
        <f>SUM(G421,G426)</f>
        <v>5916.4</v>
      </c>
      <c r="H420" s="43">
        <f>SUM(H421,H426)</f>
        <v>250</v>
      </c>
      <c r="I420" s="54">
        <f>SUM(I421,I426)</f>
        <v>0</v>
      </c>
    </row>
    <row r="421" spans="1:9" s="15" customFormat="1" ht="20.25" customHeight="1">
      <c r="A421" s="53" t="s">
        <v>111</v>
      </c>
      <c r="B421" s="13" t="s">
        <v>12</v>
      </c>
      <c r="C421" s="14" t="s">
        <v>13</v>
      </c>
      <c r="D421" s="14" t="s">
        <v>266</v>
      </c>
      <c r="E421" s="14"/>
      <c r="F421" s="43">
        <f>SUM(F422,F424)</f>
        <v>2808.4</v>
      </c>
      <c r="G421" s="43">
        <f>SUM(G422,G424)</f>
        <v>2658.4</v>
      </c>
      <c r="H421" s="43">
        <f>SUM(H422,H424)</f>
        <v>150</v>
      </c>
      <c r="I421" s="54">
        <f>SUM(I422,I424)</f>
        <v>0</v>
      </c>
    </row>
    <row r="422" spans="1:9" s="5" customFormat="1" ht="37.5">
      <c r="A422" s="55" t="s">
        <v>80</v>
      </c>
      <c r="B422" s="4" t="s">
        <v>12</v>
      </c>
      <c r="C422" s="7" t="s">
        <v>13</v>
      </c>
      <c r="D422" s="7" t="s">
        <v>267</v>
      </c>
      <c r="E422" s="7"/>
      <c r="F422" s="42">
        <f>F423</f>
        <v>2658.4</v>
      </c>
      <c r="G422" s="42">
        <f>G423</f>
        <v>2658.4</v>
      </c>
      <c r="H422" s="42">
        <f>H423</f>
        <v>0</v>
      </c>
      <c r="I422" s="56">
        <f>I423</f>
        <v>0</v>
      </c>
    </row>
    <row r="423" spans="1:9" s="30" customFormat="1" ht="18.75">
      <c r="A423" s="57" t="s">
        <v>119</v>
      </c>
      <c r="B423" s="28" t="s">
        <v>12</v>
      </c>
      <c r="C423" s="29" t="s">
        <v>13</v>
      </c>
      <c r="D423" s="29" t="s">
        <v>267</v>
      </c>
      <c r="E423" s="29" t="s">
        <v>23</v>
      </c>
      <c r="F423" s="35">
        <f>SUM(G423:I423)</f>
        <v>2658.4</v>
      </c>
      <c r="G423" s="35">
        <v>2658.4</v>
      </c>
      <c r="H423" s="35"/>
      <c r="I423" s="61"/>
    </row>
    <row r="424" spans="1:9" s="30" customFormat="1" ht="37.5">
      <c r="A424" s="55" t="s">
        <v>329</v>
      </c>
      <c r="B424" s="28" t="s">
        <v>12</v>
      </c>
      <c r="C424" s="29" t="s">
        <v>13</v>
      </c>
      <c r="D424" s="29" t="s">
        <v>268</v>
      </c>
      <c r="E424" s="29"/>
      <c r="F424" s="39">
        <f>F425</f>
        <v>150</v>
      </c>
      <c r="G424" s="39">
        <f>G425</f>
        <v>0</v>
      </c>
      <c r="H424" s="39">
        <f>H425</f>
        <v>150</v>
      </c>
      <c r="I424" s="59">
        <f>I425</f>
        <v>0</v>
      </c>
    </row>
    <row r="425" spans="1:9" s="30" customFormat="1" ht="18.75">
      <c r="A425" s="57" t="s">
        <v>119</v>
      </c>
      <c r="B425" s="28" t="s">
        <v>12</v>
      </c>
      <c r="C425" s="29" t="s">
        <v>13</v>
      </c>
      <c r="D425" s="29" t="s">
        <v>268</v>
      </c>
      <c r="E425" s="29" t="s">
        <v>23</v>
      </c>
      <c r="F425" s="35">
        <f>SUM(G425:I425)</f>
        <v>150</v>
      </c>
      <c r="G425" s="36"/>
      <c r="H425" s="36">
        <v>150</v>
      </c>
      <c r="I425" s="58"/>
    </row>
    <row r="426" spans="1:9" s="15" customFormat="1" ht="37.5">
      <c r="A426" s="53" t="s">
        <v>112</v>
      </c>
      <c r="B426" s="13" t="s">
        <v>12</v>
      </c>
      <c r="C426" s="14" t="s">
        <v>13</v>
      </c>
      <c r="D426" s="14" t="s">
        <v>269</v>
      </c>
      <c r="E426" s="14"/>
      <c r="F426" s="43">
        <f>F427+F429</f>
        <v>3358</v>
      </c>
      <c r="G426" s="43">
        <f>G427+G429</f>
        <v>3258</v>
      </c>
      <c r="H426" s="43">
        <f>H427+H429</f>
        <v>100</v>
      </c>
      <c r="I426" s="54">
        <f>I427+I429</f>
        <v>0</v>
      </c>
    </row>
    <row r="427" spans="1:9" s="5" customFormat="1" ht="37.5">
      <c r="A427" s="55" t="s">
        <v>113</v>
      </c>
      <c r="B427" s="4" t="s">
        <v>12</v>
      </c>
      <c r="C427" s="7" t="s">
        <v>13</v>
      </c>
      <c r="D427" s="7" t="s">
        <v>270</v>
      </c>
      <c r="E427" s="7"/>
      <c r="F427" s="42">
        <f>F428</f>
        <v>3258</v>
      </c>
      <c r="G427" s="42">
        <f>G428</f>
        <v>3258</v>
      </c>
      <c r="H427" s="42">
        <f>H428</f>
        <v>0</v>
      </c>
      <c r="I427" s="56">
        <f>I428</f>
        <v>0</v>
      </c>
    </row>
    <row r="428" spans="1:9" s="30" customFormat="1" ht="37.5">
      <c r="A428" s="57" t="s">
        <v>125</v>
      </c>
      <c r="B428" s="28" t="s">
        <v>12</v>
      </c>
      <c r="C428" s="29" t="s">
        <v>13</v>
      </c>
      <c r="D428" s="29" t="s">
        <v>270</v>
      </c>
      <c r="E428" s="29" t="s">
        <v>20</v>
      </c>
      <c r="F428" s="35">
        <f>SUM(G428:I428)</f>
        <v>3258</v>
      </c>
      <c r="G428" s="35">
        <v>3258</v>
      </c>
      <c r="H428" s="35"/>
      <c r="I428" s="61"/>
    </row>
    <row r="429" spans="1:9" s="30" customFormat="1" ht="56.25">
      <c r="A429" s="55" t="s">
        <v>385</v>
      </c>
      <c r="B429" s="4" t="s">
        <v>12</v>
      </c>
      <c r="C429" s="7" t="s">
        <v>13</v>
      </c>
      <c r="D429" s="7" t="s">
        <v>386</v>
      </c>
      <c r="E429" s="7"/>
      <c r="F429" s="42">
        <f>F430</f>
        <v>100</v>
      </c>
      <c r="G429" s="42">
        <f>G430</f>
        <v>0</v>
      </c>
      <c r="H429" s="42">
        <f>H430</f>
        <v>100</v>
      </c>
      <c r="I429" s="56">
        <f>I430</f>
        <v>0</v>
      </c>
    </row>
    <row r="430" spans="1:9" s="30" customFormat="1" ht="37.5">
      <c r="A430" s="57" t="s">
        <v>125</v>
      </c>
      <c r="B430" s="28" t="s">
        <v>12</v>
      </c>
      <c r="C430" s="29" t="s">
        <v>13</v>
      </c>
      <c r="D430" s="29" t="s">
        <v>386</v>
      </c>
      <c r="E430" s="29" t="s">
        <v>20</v>
      </c>
      <c r="F430" s="35">
        <f>SUM(G430:I430)</f>
        <v>100</v>
      </c>
      <c r="G430" s="35"/>
      <c r="H430" s="35">
        <v>100</v>
      </c>
      <c r="I430" s="61"/>
    </row>
    <row r="431" spans="1:9" s="15" customFormat="1" ht="37.5">
      <c r="A431" s="53" t="s">
        <v>152</v>
      </c>
      <c r="B431" s="13" t="s">
        <v>12</v>
      </c>
      <c r="C431" s="14" t="s">
        <v>15</v>
      </c>
      <c r="D431" s="14"/>
      <c r="E431" s="14"/>
      <c r="F431" s="43">
        <f>SUM(F432,F435,F438,F443,F451,F456,F459,F462)</f>
        <v>16410</v>
      </c>
      <c r="G431" s="43">
        <f>SUM(G432,G435,G438,G443,G451,G456,G459,G462)</f>
        <v>16240</v>
      </c>
      <c r="H431" s="43">
        <f>SUM(H432,H435,H438,H443,H451,H456,H459,H462)</f>
        <v>170</v>
      </c>
      <c r="I431" s="54">
        <f>SUM(I432,I435,I438,I443,I451,I456,I459,I462)</f>
        <v>0</v>
      </c>
    </row>
    <row r="432" spans="1:9" s="15" customFormat="1" ht="75">
      <c r="A432" s="53" t="s">
        <v>58</v>
      </c>
      <c r="B432" s="13" t="s">
        <v>12</v>
      </c>
      <c r="C432" s="14" t="s">
        <v>15</v>
      </c>
      <c r="D432" s="14" t="s">
        <v>170</v>
      </c>
      <c r="E432" s="14"/>
      <c r="F432" s="43">
        <f aca="true" t="shared" si="40" ref="F432:I433">F433</f>
        <v>1176</v>
      </c>
      <c r="G432" s="43">
        <f t="shared" si="40"/>
        <v>1176</v>
      </c>
      <c r="H432" s="43">
        <f t="shared" si="40"/>
        <v>0</v>
      </c>
      <c r="I432" s="54">
        <f t="shared" si="40"/>
        <v>0</v>
      </c>
    </row>
    <row r="433" spans="1:9" s="5" customFormat="1" ht="18.75">
      <c r="A433" s="55" t="s">
        <v>60</v>
      </c>
      <c r="B433" s="4" t="s">
        <v>12</v>
      </c>
      <c r="C433" s="7" t="s">
        <v>15</v>
      </c>
      <c r="D433" s="7" t="s">
        <v>172</v>
      </c>
      <c r="E433" s="7"/>
      <c r="F433" s="42">
        <f t="shared" si="40"/>
        <v>1176</v>
      </c>
      <c r="G433" s="42">
        <f t="shared" si="40"/>
        <v>1176</v>
      </c>
      <c r="H433" s="42">
        <f t="shared" si="40"/>
        <v>0</v>
      </c>
      <c r="I433" s="56">
        <f t="shared" si="40"/>
        <v>0</v>
      </c>
    </row>
    <row r="434" spans="1:9" s="30" customFormat="1" ht="37.5">
      <c r="A434" s="57" t="s">
        <v>125</v>
      </c>
      <c r="B434" s="28" t="s">
        <v>12</v>
      </c>
      <c r="C434" s="29" t="s">
        <v>15</v>
      </c>
      <c r="D434" s="29" t="s">
        <v>172</v>
      </c>
      <c r="E434" s="29" t="s">
        <v>20</v>
      </c>
      <c r="F434" s="35">
        <f>SUM(G434:I434)</f>
        <v>1176</v>
      </c>
      <c r="G434" s="36">
        <v>1176</v>
      </c>
      <c r="H434" s="36"/>
      <c r="I434" s="58"/>
    </row>
    <row r="435" spans="1:9" s="15" customFormat="1" ht="112.5">
      <c r="A435" s="53" t="s">
        <v>102</v>
      </c>
      <c r="B435" s="13" t="s">
        <v>12</v>
      </c>
      <c r="C435" s="14" t="s">
        <v>15</v>
      </c>
      <c r="D435" s="14" t="s">
        <v>236</v>
      </c>
      <c r="E435" s="14"/>
      <c r="F435" s="43">
        <f aca="true" t="shared" si="41" ref="F435:I439">F436</f>
        <v>3053.9</v>
      </c>
      <c r="G435" s="43">
        <f t="shared" si="41"/>
        <v>3053.9</v>
      </c>
      <c r="H435" s="43">
        <f t="shared" si="41"/>
        <v>0</v>
      </c>
      <c r="I435" s="54">
        <f t="shared" si="41"/>
        <v>0</v>
      </c>
    </row>
    <row r="436" spans="1:9" s="5" customFormat="1" ht="37.5">
      <c r="A436" s="55" t="s">
        <v>80</v>
      </c>
      <c r="B436" s="4" t="s">
        <v>12</v>
      </c>
      <c r="C436" s="7" t="s">
        <v>15</v>
      </c>
      <c r="D436" s="7" t="s">
        <v>237</v>
      </c>
      <c r="E436" s="7"/>
      <c r="F436" s="42">
        <f t="shared" si="41"/>
        <v>3053.9</v>
      </c>
      <c r="G436" s="42">
        <f t="shared" si="41"/>
        <v>3053.9</v>
      </c>
      <c r="H436" s="42">
        <f t="shared" si="41"/>
        <v>0</v>
      </c>
      <c r="I436" s="56">
        <f t="shared" si="41"/>
        <v>0</v>
      </c>
    </row>
    <row r="437" spans="1:9" s="30" customFormat="1" ht="18.75">
      <c r="A437" s="57" t="s">
        <v>119</v>
      </c>
      <c r="B437" s="28" t="s">
        <v>12</v>
      </c>
      <c r="C437" s="29" t="s">
        <v>15</v>
      </c>
      <c r="D437" s="29" t="s">
        <v>237</v>
      </c>
      <c r="E437" s="29" t="s">
        <v>23</v>
      </c>
      <c r="F437" s="35">
        <f>SUM(G437:I437)</f>
        <v>3053.9</v>
      </c>
      <c r="G437" s="36">
        <v>3053.9</v>
      </c>
      <c r="H437" s="36"/>
      <c r="I437" s="58"/>
    </row>
    <row r="438" spans="1:9" s="15" customFormat="1" ht="37.5">
      <c r="A438" s="53" t="s">
        <v>114</v>
      </c>
      <c r="B438" s="13" t="s">
        <v>12</v>
      </c>
      <c r="C438" s="14" t="s">
        <v>15</v>
      </c>
      <c r="D438" s="14" t="s">
        <v>271</v>
      </c>
      <c r="E438" s="14"/>
      <c r="F438" s="43">
        <f>SUM(F439,F441)</f>
        <v>1366.4</v>
      </c>
      <c r="G438" s="43">
        <f>SUM(G439,G441)</f>
        <v>1196.4</v>
      </c>
      <c r="H438" s="43">
        <f>SUM(H439,H441)</f>
        <v>170</v>
      </c>
      <c r="I438" s="54">
        <f>SUM(I439,I441)</f>
        <v>0</v>
      </c>
    </row>
    <row r="439" spans="1:9" s="5" customFormat="1" ht="37.5">
      <c r="A439" s="55" t="s">
        <v>80</v>
      </c>
      <c r="B439" s="4" t="s">
        <v>12</v>
      </c>
      <c r="C439" s="7" t="s">
        <v>15</v>
      </c>
      <c r="D439" s="7" t="s">
        <v>272</v>
      </c>
      <c r="E439" s="7"/>
      <c r="F439" s="42">
        <f>F440</f>
        <v>1196.4</v>
      </c>
      <c r="G439" s="42">
        <f t="shared" si="41"/>
        <v>1196.4</v>
      </c>
      <c r="H439" s="42">
        <f t="shared" si="41"/>
        <v>0</v>
      </c>
      <c r="I439" s="56">
        <f t="shared" si="41"/>
        <v>0</v>
      </c>
    </row>
    <row r="440" spans="1:9" s="30" customFormat="1" ht="18.75">
      <c r="A440" s="57" t="s">
        <v>119</v>
      </c>
      <c r="B440" s="28" t="s">
        <v>12</v>
      </c>
      <c r="C440" s="29" t="s">
        <v>15</v>
      </c>
      <c r="D440" s="29" t="s">
        <v>272</v>
      </c>
      <c r="E440" s="29" t="s">
        <v>23</v>
      </c>
      <c r="F440" s="35">
        <f>SUM(G440:I440)</f>
        <v>1196.4</v>
      </c>
      <c r="G440" s="36">
        <v>1196.4</v>
      </c>
      <c r="H440" s="36"/>
      <c r="I440" s="58"/>
    </row>
    <row r="441" spans="1:9" s="30" customFormat="1" ht="37.5">
      <c r="A441" s="55" t="s">
        <v>329</v>
      </c>
      <c r="B441" s="28" t="s">
        <v>12</v>
      </c>
      <c r="C441" s="29" t="s">
        <v>15</v>
      </c>
      <c r="D441" s="29" t="s">
        <v>273</v>
      </c>
      <c r="E441" s="29"/>
      <c r="F441" s="39">
        <f>F442</f>
        <v>170</v>
      </c>
      <c r="G441" s="39">
        <f>G442</f>
        <v>0</v>
      </c>
      <c r="H441" s="39">
        <f>H442</f>
        <v>170</v>
      </c>
      <c r="I441" s="59">
        <f>I442</f>
        <v>0</v>
      </c>
    </row>
    <row r="442" spans="1:9" s="30" customFormat="1" ht="18.75">
      <c r="A442" s="57" t="s">
        <v>119</v>
      </c>
      <c r="B442" s="28" t="s">
        <v>12</v>
      </c>
      <c r="C442" s="29" t="s">
        <v>15</v>
      </c>
      <c r="D442" s="29" t="s">
        <v>273</v>
      </c>
      <c r="E442" s="29" t="s">
        <v>23</v>
      </c>
      <c r="F442" s="35">
        <f>SUM(G442:I442)</f>
        <v>170</v>
      </c>
      <c r="G442" s="36"/>
      <c r="H442" s="36">
        <v>170</v>
      </c>
      <c r="I442" s="58"/>
    </row>
    <row r="443" spans="1:9" s="15" customFormat="1" ht="37.5">
      <c r="A443" s="53" t="s">
        <v>153</v>
      </c>
      <c r="B443" s="13" t="s">
        <v>12</v>
      </c>
      <c r="C443" s="14" t="s">
        <v>15</v>
      </c>
      <c r="D443" s="14" t="s">
        <v>274</v>
      </c>
      <c r="E443" s="14"/>
      <c r="F443" s="43">
        <f>F444</f>
        <v>2794.2</v>
      </c>
      <c r="G443" s="43">
        <f>G444</f>
        <v>2794.2</v>
      </c>
      <c r="H443" s="43">
        <f>H444</f>
        <v>0</v>
      </c>
      <c r="I443" s="54">
        <f>I444</f>
        <v>0</v>
      </c>
    </row>
    <row r="444" spans="1:9" s="5" customFormat="1" ht="37.5">
      <c r="A444" s="55" t="s">
        <v>154</v>
      </c>
      <c r="B444" s="4" t="s">
        <v>12</v>
      </c>
      <c r="C444" s="7" t="s">
        <v>15</v>
      </c>
      <c r="D444" s="7" t="s">
        <v>275</v>
      </c>
      <c r="E444" s="7"/>
      <c r="F444" s="39">
        <f>SUM(F445,F447,F449)</f>
        <v>2794.2</v>
      </c>
      <c r="G444" s="39">
        <f>SUM(G445,G447,G449)</f>
        <v>2794.2</v>
      </c>
      <c r="H444" s="39">
        <f>SUM(H445,H447,H449)</f>
        <v>0</v>
      </c>
      <c r="I444" s="59">
        <f>SUM(I445,I447,I449)</f>
        <v>0</v>
      </c>
    </row>
    <row r="445" spans="1:9" s="5" customFormat="1" ht="48" customHeight="1">
      <c r="A445" s="72" t="s">
        <v>339</v>
      </c>
      <c r="B445" s="4" t="s">
        <v>12</v>
      </c>
      <c r="C445" s="7" t="s">
        <v>15</v>
      </c>
      <c r="D445" s="7" t="s">
        <v>290</v>
      </c>
      <c r="E445" s="7"/>
      <c r="F445" s="39">
        <f>F446</f>
        <v>965</v>
      </c>
      <c r="G445" s="39">
        <f>G446</f>
        <v>965</v>
      </c>
      <c r="H445" s="39">
        <f>H446</f>
        <v>0</v>
      </c>
      <c r="I445" s="59">
        <f>I446</f>
        <v>0</v>
      </c>
    </row>
    <row r="446" spans="1:9" s="30" customFormat="1" ht="18.75">
      <c r="A446" s="57" t="s">
        <v>294</v>
      </c>
      <c r="B446" s="28" t="s">
        <v>12</v>
      </c>
      <c r="C446" s="29" t="s">
        <v>15</v>
      </c>
      <c r="D446" s="29" t="s">
        <v>290</v>
      </c>
      <c r="E446" s="29" t="s">
        <v>26</v>
      </c>
      <c r="F446" s="35">
        <f>SUM(G446:I446)</f>
        <v>965</v>
      </c>
      <c r="G446" s="36">
        <v>965</v>
      </c>
      <c r="H446" s="36"/>
      <c r="I446" s="58"/>
    </row>
    <row r="447" spans="1:9" s="30" customFormat="1" ht="56.25">
      <c r="A447" s="72" t="s">
        <v>340</v>
      </c>
      <c r="B447" s="9" t="s">
        <v>12</v>
      </c>
      <c r="C447" s="10" t="s">
        <v>15</v>
      </c>
      <c r="D447" s="10" t="s">
        <v>291</v>
      </c>
      <c r="E447" s="29"/>
      <c r="F447" s="39">
        <f>F448</f>
        <v>1450</v>
      </c>
      <c r="G447" s="39">
        <f>G448</f>
        <v>1450</v>
      </c>
      <c r="H447" s="39">
        <f>H448</f>
        <v>0</v>
      </c>
      <c r="I447" s="59">
        <f>I448</f>
        <v>0</v>
      </c>
    </row>
    <row r="448" spans="1:9" s="30" customFormat="1" ht="18.75">
      <c r="A448" s="57" t="s">
        <v>294</v>
      </c>
      <c r="B448" s="28" t="s">
        <v>12</v>
      </c>
      <c r="C448" s="29" t="s">
        <v>15</v>
      </c>
      <c r="D448" s="29" t="s">
        <v>291</v>
      </c>
      <c r="E448" s="29" t="s">
        <v>26</v>
      </c>
      <c r="F448" s="35">
        <f>SUM(G448:I448)</f>
        <v>1450</v>
      </c>
      <c r="G448" s="36">
        <v>1450</v>
      </c>
      <c r="H448" s="36"/>
      <c r="I448" s="58"/>
    </row>
    <row r="449" spans="1:9" s="30" customFormat="1" ht="37.5">
      <c r="A449" s="72" t="s">
        <v>443</v>
      </c>
      <c r="B449" s="4" t="s">
        <v>12</v>
      </c>
      <c r="C449" s="7" t="s">
        <v>15</v>
      </c>
      <c r="D449" s="7" t="s">
        <v>290</v>
      </c>
      <c r="E449" s="7"/>
      <c r="F449" s="39">
        <f>F450</f>
        <v>379.2</v>
      </c>
      <c r="G449" s="39">
        <f>G450</f>
        <v>379.2</v>
      </c>
      <c r="H449" s="39">
        <f>H450</f>
        <v>0</v>
      </c>
      <c r="I449" s="59">
        <f>I450</f>
        <v>0</v>
      </c>
    </row>
    <row r="450" spans="1:9" s="30" customFormat="1" ht="18.75">
      <c r="A450" s="57" t="s">
        <v>126</v>
      </c>
      <c r="B450" s="28" t="s">
        <v>12</v>
      </c>
      <c r="C450" s="29" t="s">
        <v>15</v>
      </c>
      <c r="D450" s="29" t="s">
        <v>444</v>
      </c>
      <c r="E450" s="29" t="s">
        <v>27</v>
      </c>
      <c r="F450" s="35">
        <f>SUM(G450:I450)</f>
        <v>379.2</v>
      </c>
      <c r="G450" s="36">
        <v>379.2</v>
      </c>
      <c r="H450" s="36"/>
      <c r="I450" s="58"/>
    </row>
    <row r="451" spans="1:9" s="30" customFormat="1" ht="18.75">
      <c r="A451" s="53" t="s">
        <v>131</v>
      </c>
      <c r="B451" s="13" t="s">
        <v>12</v>
      </c>
      <c r="C451" s="14" t="s">
        <v>15</v>
      </c>
      <c r="D451" s="14" t="s">
        <v>208</v>
      </c>
      <c r="E451" s="14"/>
      <c r="F451" s="43">
        <f>SUM(F454,F452)</f>
        <v>4825</v>
      </c>
      <c r="G451" s="43">
        <f>SUM(G454,G452)</f>
        <v>4825</v>
      </c>
      <c r="H451" s="43">
        <f>SUM(H454,H452)</f>
        <v>0</v>
      </c>
      <c r="I451" s="54">
        <f>SUM(I454,I452)</f>
        <v>0</v>
      </c>
    </row>
    <row r="452" spans="1:9" s="30" customFormat="1" ht="60.75" customHeight="1">
      <c r="A452" s="68" t="s">
        <v>425</v>
      </c>
      <c r="B452" s="4" t="s">
        <v>12</v>
      </c>
      <c r="C452" s="7" t="s">
        <v>15</v>
      </c>
      <c r="D452" s="7" t="s">
        <v>426</v>
      </c>
      <c r="E452" s="29"/>
      <c r="F452" s="42">
        <f>SUM(F453)</f>
        <v>2400</v>
      </c>
      <c r="G452" s="42">
        <f>SUM(G453)</f>
        <v>2400</v>
      </c>
      <c r="H452" s="42">
        <f>SUM(H453)</f>
        <v>0</v>
      </c>
      <c r="I452" s="56">
        <f>SUM(I453)</f>
        <v>0</v>
      </c>
    </row>
    <row r="453" spans="1:9" s="30" customFormat="1" ht="18.75">
      <c r="A453" s="62" t="s">
        <v>120</v>
      </c>
      <c r="B453" s="28" t="s">
        <v>12</v>
      </c>
      <c r="C453" s="29" t="s">
        <v>15</v>
      </c>
      <c r="D453" s="29" t="s">
        <v>426</v>
      </c>
      <c r="E453" s="29" t="s">
        <v>24</v>
      </c>
      <c r="F453" s="35">
        <f>SUM(G453:I453)</f>
        <v>2400</v>
      </c>
      <c r="G453" s="36">
        <v>2400</v>
      </c>
      <c r="H453" s="36"/>
      <c r="I453" s="58"/>
    </row>
    <row r="454" spans="1:9" s="30" customFormat="1" ht="93.75">
      <c r="A454" s="81" t="s">
        <v>446</v>
      </c>
      <c r="B454" s="4" t="s">
        <v>12</v>
      </c>
      <c r="C454" s="7" t="s">
        <v>15</v>
      </c>
      <c r="D454" s="7" t="s">
        <v>421</v>
      </c>
      <c r="E454" s="7"/>
      <c r="F454" s="42">
        <f>SUM(F455)</f>
        <v>2425</v>
      </c>
      <c r="G454" s="42">
        <f>SUM(G455)</f>
        <v>2425</v>
      </c>
      <c r="H454" s="42">
        <f>SUM(H455)</f>
        <v>0</v>
      </c>
      <c r="I454" s="56">
        <f>SUM(I455)</f>
        <v>0</v>
      </c>
    </row>
    <row r="455" spans="1:9" s="30" customFormat="1" ht="18.75">
      <c r="A455" s="62" t="s">
        <v>158</v>
      </c>
      <c r="B455" s="28" t="s">
        <v>12</v>
      </c>
      <c r="C455" s="29" t="s">
        <v>15</v>
      </c>
      <c r="D455" s="29" t="s">
        <v>421</v>
      </c>
      <c r="E455" s="29" t="s">
        <v>157</v>
      </c>
      <c r="F455" s="35">
        <f>SUM(G455:I455)</f>
        <v>2425</v>
      </c>
      <c r="G455" s="36">
        <v>2425</v>
      </c>
      <c r="H455" s="36"/>
      <c r="I455" s="58"/>
    </row>
    <row r="456" spans="1:9" s="30" customFormat="1" ht="18.75">
      <c r="A456" s="53" t="s">
        <v>406</v>
      </c>
      <c r="B456" s="13" t="s">
        <v>12</v>
      </c>
      <c r="C456" s="14" t="s">
        <v>15</v>
      </c>
      <c r="D456" s="14" t="s">
        <v>213</v>
      </c>
      <c r="E456" s="14"/>
      <c r="F456" s="43">
        <f aca="true" t="shared" si="42" ref="F456:I457">SUM(F457)</f>
        <v>3194.5</v>
      </c>
      <c r="G456" s="43">
        <f t="shared" si="42"/>
        <v>3194.5</v>
      </c>
      <c r="H456" s="43">
        <f t="shared" si="42"/>
        <v>0</v>
      </c>
      <c r="I456" s="54">
        <f t="shared" si="42"/>
        <v>0</v>
      </c>
    </row>
    <row r="457" spans="1:9" s="5" customFormat="1" ht="61.5" customHeight="1">
      <c r="A457" s="81" t="s">
        <v>430</v>
      </c>
      <c r="B457" s="4" t="s">
        <v>12</v>
      </c>
      <c r="C457" s="7" t="s">
        <v>15</v>
      </c>
      <c r="D457" s="7" t="s">
        <v>407</v>
      </c>
      <c r="E457" s="7"/>
      <c r="F457" s="42">
        <f t="shared" si="42"/>
        <v>3194.5</v>
      </c>
      <c r="G457" s="42">
        <f t="shared" si="42"/>
        <v>3194.5</v>
      </c>
      <c r="H457" s="42">
        <f t="shared" si="42"/>
        <v>0</v>
      </c>
      <c r="I457" s="56">
        <f t="shared" si="42"/>
        <v>0</v>
      </c>
    </row>
    <row r="458" spans="1:9" s="30" customFormat="1" ht="37.5">
      <c r="A458" s="62" t="s">
        <v>125</v>
      </c>
      <c r="B458" s="28" t="s">
        <v>12</v>
      </c>
      <c r="C458" s="29" t="s">
        <v>15</v>
      </c>
      <c r="D458" s="7" t="s">
        <v>407</v>
      </c>
      <c r="E458" s="29" t="s">
        <v>20</v>
      </c>
      <c r="F458" s="35">
        <f>SUM(G458:I458)</f>
        <v>3194.5</v>
      </c>
      <c r="G458" s="36">
        <v>3194.5</v>
      </c>
      <c r="H458" s="36"/>
      <c r="I458" s="58"/>
    </row>
    <row r="459" spans="1:9" s="30" customFormat="1" ht="56.25" hidden="1">
      <c r="A459" s="53" t="s">
        <v>162</v>
      </c>
      <c r="B459" s="13" t="s">
        <v>12</v>
      </c>
      <c r="C459" s="14" t="s">
        <v>15</v>
      </c>
      <c r="D459" s="14" t="s">
        <v>221</v>
      </c>
      <c r="E459" s="14"/>
      <c r="F459" s="43">
        <f>F460</f>
        <v>0</v>
      </c>
      <c r="G459" s="43">
        <f>G460</f>
        <v>0</v>
      </c>
      <c r="H459" s="43">
        <f>SUM(H460,H463)</f>
        <v>0</v>
      </c>
      <c r="I459" s="54">
        <f>SUM(I460,I463)</f>
        <v>0</v>
      </c>
    </row>
    <row r="460" spans="1:9" s="30" customFormat="1" ht="27.75" customHeight="1" hidden="1">
      <c r="A460" s="55" t="s">
        <v>163</v>
      </c>
      <c r="B460" s="4" t="s">
        <v>12</v>
      </c>
      <c r="C460" s="7" t="s">
        <v>15</v>
      </c>
      <c r="D460" s="7" t="s">
        <v>349</v>
      </c>
      <c r="E460" s="7"/>
      <c r="F460" s="42">
        <f>SUM(F461)</f>
        <v>0</v>
      </c>
      <c r="G460" s="42">
        <f>SUM(G461)</f>
        <v>0</v>
      </c>
      <c r="H460" s="42">
        <f>SUM(H461)</f>
        <v>0</v>
      </c>
      <c r="I460" s="56">
        <f>SUM(I461)</f>
        <v>0</v>
      </c>
    </row>
    <row r="461" spans="1:9" s="30" customFormat="1" ht="18.75" hidden="1">
      <c r="A461" s="57" t="s">
        <v>120</v>
      </c>
      <c r="B461" s="28" t="s">
        <v>12</v>
      </c>
      <c r="C461" s="29" t="s">
        <v>15</v>
      </c>
      <c r="D461" s="29" t="s">
        <v>349</v>
      </c>
      <c r="E461" s="29" t="s">
        <v>24</v>
      </c>
      <c r="F461" s="35">
        <f>SUM(G461:I461)</f>
        <v>0</v>
      </c>
      <c r="G461" s="36"/>
      <c r="H461" s="36"/>
      <c r="I461" s="58"/>
    </row>
    <row r="462" spans="1:9" s="30" customFormat="1" ht="39.75" customHeight="1" hidden="1">
      <c r="A462" s="53"/>
      <c r="B462" s="13"/>
      <c r="C462" s="14"/>
      <c r="D462" s="14"/>
      <c r="E462" s="7"/>
      <c r="F462" s="43">
        <f aca="true" t="shared" si="43" ref="F462:I463">SUM(F463)</f>
        <v>0</v>
      </c>
      <c r="G462" s="43">
        <f t="shared" si="43"/>
        <v>0</v>
      </c>
      <c r="H462" s="43">
        <f t="shared" si="43"/>
        <v>0</v>
      </c>
      <c r="I462" s="54">
        <f t="shared" si="43"/>
        <v>0</v>
      </c>
    </row>
    <row r="463" spans="1:9" s="30" customFormat="1" ht="56.25" customHeight="1" hidden="1">
      <c r="A463" s="55"/>
      <c r="B463" s="28"/>
      <c r="C463" s="29"/>
      <c r="D463" s="29"/>
      <c r="E463" s="29"/>
      <c r="F463" s="35">
        <f t="shared" si="43"/>
        <v>0</v>
      </c>
      <c r="G463" s="35">
        <f t="shared" si="43"/>
        <v>0</v>
      </c>
      <c r="H463" s="35">
        <f t="shared" si="43"/>
        <v>0</v>
      </c>
      <c r="I463" s="61">
        <f t="shared" si="43"/>
        <v>0</v>
      </c>
    </row>
    <row r="464" spans="1:9" s="30" customFormat="1" ht="18.75" hidden="1">
      <c r="A464" s="57"/>
      <c r="B464" s="28"/>
      <c r="C464" s="29"/>
      <c r="D464" s="29"/>
      <c r="E464" s="29"/>
      <c r="F464" s="35">
        <f>SUM(G464:I464)</f>
        <v>0</v>
      </c>
      <c r="G464" s="36"/>
      <c r="H464" s="36"/>
      <c r="I464" s="58"/>
    </row>
    <row r="465" spans="1:9" s="6" customFormat="1" ht="18.75">
      <c r="A465" s="51" t="s">
        <v>55</v>
      </c>
      <c r="B465" s="45" t="s">
        <v>15</v>
      </c>
      <c r="C465" s="46" t="s">
        <v>18</v>
      </c>
      <c r="D465" s="46"/>
      <c r="E465" s="46"/>
      <c r="F465" s="47">
        <f>SUM(F466,F470,F486,F494)</f>
        <v>22606.4</v>
      </c>
      <c r="G465" s="47">
        <f>SUM(G466,G470,G486,G494)</f>
        <v>11114.4</v>
      </c>
      <c r="H465" s="47">
        <f>SUM(H466,H470,H486,H494)</f>
        <v>0</v>
      </c>
      <c r="I465" s="52">
        <f>SUM(I466,I470,I486,I494)</f>
        <v>11492</v>
      </c>
    </row>
    <row r="466" spans="1:9" s="15" customFormat="1" ht="18.75">
      <c r="A466" s="53" t="s">
        <v>56</v>
      </c>
      <c r="B466" s="13" t="s">
        <v>15</v>
      </c>
      <c r="C466" s="14" t="s">
        <v>3</v>
      </c>
      <c r="D466" s="14"/>
      <c r="E466" s="14"/>
      <c r="F466" s="44">
        <f aca="true" t="shared" si="44" ref="F466:I468">F467</f>
        <v>300</v>
      </c>
      <c r="G466" s="44">
        <f t="shared" si="44"/>
        <v>300</v>
      </c>
      <c r="H466" s="44">
        <f t="shared" si="44"/>
        <v>0</v>
      </c>
      <c r="I466" s="63">
        <f t="shared" si="44"/>
        <v>0</v>
      </c>
    </row>
    <row r="467" spans="1:9" s="15" customFormat="1" ht="37.5">
      <c r="A467" s="53" t="s">
        <v>115</v>
      </c>
      <c r="B467" s="13" t="s">
        <v>15</v>
      </c>
      <c r="C467" s="14" t="s">
        <v>3</v>
      </c>
      <c r="D467" s="14" t="s">
        <v>276</v>
      </c>
      <c r="E467" s="14"/>
      <c r="F467" s="43">
        <f t="shared" si="44"/>
        <v>300</v>
      </c>
      <c r="G467" s="43">
        <f t="shared" si="44"/>
        <v>300</v>
      </c>
      <c r="H467" s="43">
        <f t="shared" si="44"/>
        <v>0</v>
      </c>
      <c r="I467" s="54">
        <f t="shared" si="44"/>
        <v>0</v>
      </c>
    </row>
    <row r="468" spans="1:9" s="5" customFormat="1" ht="56.25">
      <c r="A468" s="55" t="s">
        <v>116</v>
      </c>
      <c r="B468" s="4" t="s">
        <v>15</v>
      </c>
      <c r="C468" s="7" t="s">
        <v>3</v>
      </c>
      <c r="D468" s="7" t="s">
        <v>277</v>
      </c>
      <c r="E468" s="7"/>
      <c r="F468" s="39">
        <f t="shared" si="44"/>
        <v>300</v>
      </c>
      <c r="G468" s="39">
        <f t="shared" si="44"/>
        <v>300</v>
      </c>
      <c r="H468" s="39">
        <f t="shared" si="44"/>
        <v>0</v>
      </c>
      <c r="I468" s="59">
        <f t="shared" si="44"/>
        <v>0</v>
      </c>
    </row>
    <row r="469" spans="1:9" s="30" customFormat="1" ht="18.75">
      <c r="A469" s="57" t="s">
        <v>121</v>
      </c>
      <c r="B469" s="28" t="s">
        <v>15</v>
      </c>
      <c r="C469" s="29" t="s">
        <v>3</v>
      </c>
      <c r="D469" s="29" t="s">
        <v>277</v>
      </c>
      <c r="E469" s="29" t="s">
        <v>6</v>
      </c>
      <c r="F469" s="35">
        <f>SUM(G469:I469)</f>
        <v>300</v>
      </c>
      <c r="G469" s="36">
        <v>300</v>
      </c>
      <c r="H469" s="36"/>
      <c r="I469" s="58"/>
    </row>
    <row r="470" spans="1:9" s="15" customFormat="1" ht="18.75">
      <c r="A470" s="53" t="s">
        <v>57</v>
      </c>
      <c r="B470" s="13" t="s">
        <v>15</v>
      </c>
      <c r="C470" s="14" t="s">
        <v>5</v>
      </c>
      <c r="D470" s="14"/>
      <c r="E470" s="14"/>
      <c r="F470" s="43">
        <f>SUM(F471,F482)</f>
        <v>10814.4</v>
      </c>
      <c r="G470" s="43">
        <f>SUM(G471,G482)</f>
        <v>10814.4</v>
      </c>
      <c r="H470" s="43">
        <f>SUM(H471,H482)</f>
        <v>0</v>
      </c>
      <c r="I470" s="54">
        <f>SUM(I471,I482)</f>
        <v>0</v>
      </c>
    </row>
    <row r="471" spans="1:9" s="15" customFormat="1" ht="18.75">
      <c r="A471" s="53" t="s">
        <v>168</v>
      </c>
      <c r="B471" s="13" t="s">
        <v>15</v>
      </c>
      <c r="C471" s="14" t="s">
        <v>5</v>
      </c>
      <c r="D471" s="14" t="s">
        <v>278</v>
      </c>
      <c r="E471" s="14"/>
      <c r="F471" s="43">
        <f>SUM(F472,F476,F479)</f>
        <v>10814.4</v>
      </c>
      <c r="G471" s="43">
        <f>SUM(G472,G476,G479)</f>
        <v>10814.4</v>
      </c>
      <c r="H471" s="43">
        <f>SUM(H472,H476,H479)</f>
        <v>0</v>
      </c>
      <c r="I471" s="54">
        <f>SUM(I472,I476,I479)</f>
        <v>0</v>
      </c>
    </row>
    <row r="472" spans="1:9" s="5" customFormat="1" ht="18.75">
      <c r="A472" s="55" t="s">
        <v>118</v>
      </c>
      <c r="B472" s="4" t="s">
        <v>15</v>
      </c>
      <c r="C472" s="7" t="s">
        <v>5</v>
      </c>
      <c r="D472" s="7" t="s">
        <v>279</v>
      </c>
      <c r="E472" s="7"/>
      <c r="F472" s="42">
        <f>SUM(F473:F475)</f>
        <v>14.4</v>
      </c>
      <c r="G472" s="42">
        <f>SUM(G473:G475)</f>
        <v>14.4</v>
      </c>
      <c r="H472" s="42">
        <f>SUM(H473:H475)</f>
        <v>0</v>
      </c>
      <c r="I472" s="56">
        <f>SUM(I473:I475)</f>
        <v>0</v>
      </c>
    </row>
    <row r="473" spans="1:9" s="30" customFormat="1" ht="18.75">
      <c r="A473" s="57" t="s">
        <v>121</v>
      </c>
      <c r="B473" s="28" t="s">
        <v>15</v>
      </c>
      <c r="C473" s="29" t="s">
        <v>5</v>
      </c>
      <c r="D473" s="29" t="s">
        <v>279</v>
      </c>
      <c r="E473" s="29" t="s">
        <v>6</v>
      </c>
      <c r="F473" s="35">
        <f>SUM(G473:I473)</f>
        <v>14.4</v>
      </c>
      <c r="G473" s="36">
        <f>14+0.4</f>
        <v>14.4</v>
      </c>
      <c r="H473" s="36"/>
      <c r="I473" s="58"/>
    </row>
    <row r="474" spans="1:9" s="30" customFormat="1" ht="37.5" hidden="1">
      <c r="A474" s="57" t="s">
        <v>292</v>
      </c>
      <c r="B474" s="28" t="s">
        <v>15</v>
      </c>
      <c r="C474" s="29" t="s">
        <v>5</v>
      </c>
      <c r="D474" s="29" t="s">
        <v>279</v>
      </c>
      <c r="E474" s="29" t="s">
        <v>6</v>
      </c>
      <c r="F474" s="35">
        <f>SUM(G474:I474)</f>
        <v>0</v>
      </c>
      <c r="G474" s="36"/>
      <c r="H474" s="36"/>
      <c r="I474" s="58"/>
    </row>
    <row r="475" spans="1:9" s="30" customFormat="1" ht="18.75" hidden="1">
      <c r="A475" s="57" t="s">
        <v>122</v>
      </c>
      <c r="B475" s="28" t="s">
        <v>15</v>
      </c>
      <c r="C475" s="29" t="s">
        <v>5</v>
      </c>
      <c r="D475" s="29" t="s">
        <v>279</v>
      </c>
      <c r="E475" s="29" t="s">
        <v>21</v>
      </c>
      <c r="F475" s="35">
        <f>SUM(G475:I475)</f>
        <v>0</v>
      </c>
      <c r="G475" s="36"/>
      <c r="H475" s="36"/>
      <c r="I475" s="58"/>
    </row>
    <row r="476" spans="1:9" s="5" customFormat="1" ht="138" customHeight="1">
      <c r="A476" s="55" t="s">
        <v>428</v>
      </c>
      <c r="B476" s="4" t="s">
        <v>15</v>
      </c>
      <c r="C476" s="7" t="s">
        <v>5</v>
      </c>
      <c r="D476" s="7" t="s">
        <v>280</v>
      </c>
      <c r="E476" s="7"/>
      <c r="F476" s="39">
        <f aca="true" t="shared" si="45" ref="F476:I477">F477</f>
        <v>10800</v>
      </c>
      <c r="G476" s="39">
        <f t="shared" si="45"/>
        <v>10800</v>
      </c>
      <c r="H476" s="39">
        <f t="shared" si="45"/>
        <v>0</v>
      </c>
      <c r="I476" s="59">
        <f t="shared" si="45"/>
        <v>0</v>
      </c>
    </row>
    <row r="477" spans="1:9" s="5" customFormat="1" ht="135" customHeight="1">
      <c r="A477" s="55" t="s">
        <v>428</v>
      </c>
      <c r="B477" s="4" t="s">
        <v>15</v>
      </c>
      <c r="C477" s="7" t="s">
        <v>5</v>
      </c>
      <c r="D477" s="7" t="s">
        <v>341</v>
      </c>
      <c r="E477" s="7"/>
      <c r="F477" s="39">
        <f t="shared" si="45"/>
        <v>10800</v>
      </c>
      <c r="G477" s="39">
        <f t="shared" si="45"/>
        <v>10800</v>
      </c>
      <c r="H477" s="39">
        <f t="shared" si="45"/>
        <v>0</v>
      </c>
      <c r="I477" s="59">
        <f t="shared" si="45"/>
        <v>0</v>
      </c>
    </row>
    <row r="478" spans="1:9" s="30" customFormat="1" ht="18.75">
      <c r="A478" s="57" t="s">
        <v>121</v>
      </c>
      <c r="B478" s="40" t="s">
        <v>15</v>
      </c>
      <c r="C478" s="37" t="s">
        <v>5</v>
      </c>
      <c r="D478" s="37" t="s">
        <v>341</v>
      </c>
      <c r="E478" s="37" t="s">
        <v>6</v>
      </c>
      <c r="F478" s="35">
        <f>SUM(G478:I478)</f>
        <v>10800</v>
      </c>
      <c r="G478" s="36">
        <v>10800</v>
      </c>
      <c r="H478" s="36"/>
      <c r="I478" s="58"/>
    </row>
    <row r="479" spans="1:9" s="5" customFormat="1" ht="18.75" hidden="1">
      <c r="A479" s="55" t="s">
        <v>316</v>
      </c>
      <c r="B479" s="4" t="s">
        <v>15</v>
      </c>
      <c r="C479" s="7" t="s">
        <v>5</v>
      </c>
      <c r="D479" s="7" t="s">
        <v>314</v>
      </c>
      <c r="E479" s="7"/>
      <c r="F479" s="39">
        <f>F480</f>
        <v>0</v>
      </c>
      <c r="G479" s="39">
        <f>G480</f>
        <v>0</v>
      </c>
      <c r="H479" s="39">
        <f>H480</f>
        <v>0</v>
      </c>
      <c r="I479" s="59">
        <f>I480</f>
        <v>0</v>
      </c>
    </row>
    <row r="480" spans="1:9" s="30" customFormat="1" ht="41.25" customHeight="1" hidden="1">
      <c r="A480" s="55" t="s">
        <v>317</v>
      </c>
      <c r="B480" s="9" t="s">
        <v>15</v>
      </c>
      <c r="C480" s="10" t="s">
        <v>5</v>
      </c>
      <c r="D480" s="10" t="s">
        <v>315</v>
      </c>
      <c r="E480" s="10"/>
      <c r="F480" s="35">
        <f>SUM(F481)</f>
        <v>0</v>
      </c>
      <c r="G480" s="35">
        <f>SUM(G481)</f>
        <v>0</v>
      </c>
      <c r="H480" s="35">
        <f>SUM(H481)</f>
        <v>0</v>
      </c>
      <c r="I480" s="61">
        <f>SUM(I481)</f>
        <v>0</v>
      </c>
    </row>
    <row r="481" spans="1:9" s="30" customFormat="1" ht="18.75" hidden="1">
      <c r="A481" s="57" t="s">
        <v>121</v>
      </c>
      <c r="B481" s="28" t="s">
        <v>15</v>
      </c>
      <c r="C481" s="29" t="s">
        <v>5</v>
      </c>
      <c r="D481" s="29" t="s">
        <v>315</v>
      </c>
      <c r="E481" s="29" t="s">
        <v>6</v>
      </c>
      <c r="F481" s="35">
        <f>SUM(G481:I481)</f>
        <v>0</v>
      </c>
      <c r="G481" s="36"/>
      <c r="H481" s="36"/>
      <c r="I481" s="58"/>
    </row>
    <row r="482" spans="1:9" s="15" customFormat="1" ht="37.5" hidden="1">
      <c r="A482" s="53" t="s">
        <v>117</v>
      </c>
      <c r="B482" s="13" t="s">
        <v>15</v>
      </c>
      <c r="C482" s="14" t="s">
        <v>5</v>
      </c>
      <c r="D482" s="14" t="s">
        <v>281</v>
      </c>
      <c r="E482" s="14"/>
      <c r="F482" s="43">
        <f>F483</f>
        <v>0</v>
      </c>
      <c r="G482" s="43">
        <f>G483</f>
        <v>0</v>
      </c>
      <c r="H482" s="43">
        <f>H483</f>
        <v>0</v>
      </c>
      <c r="I482" s="54">
        <f>I483</f>
        <v>0</v>
      </c>
    </row>
    <row r="483" spans="1:9" s="5" customFormat="1" ht="18.75" hidden="1">
      <c r="A483" s="55" t="s">
        <v>118</v>
      </c>
      <c r="B483" s="4" t="s">
        <v>15</v>
      </c>
      <c r="C483" s="7" t="s">
        <v>5</v>
      </c>
      <c r="D483" s="7" t="s">
        <v>282</v>
      </c>
      <c r="E483" s="7"/>
      <c r="F483" s="42">
        <f>SUM(F484:F485)</f>
        <v>0</v>
      </c>
      <c r="G483" s="42">
        <f>SUM(G484:G485)</f>
        <v>0</v>
      </c>
      <c r="H483" s="42">
        <f>SUM(H484:H485)</f>
        <v>0</v>
      </c>
      <c r="I483" s="56">
        <f>SUM(I484:I485)</f>
        <v>0</v>
      </c>
    </row>
    <row r="484" spans="1:9" s="30" customFormat="1" ht="18.75" hidden="1">
      <c r="A484" s="57" t="s">
        <v>121</v>
      </c>
      <c r="B484" s="28" t="s">
        <v>15</v>
      </c>
      <c r="C484" s="29" t="s">
        <v>5</v>
      </c>
      <c r="D484" s="29" t="s">
        <v>282</v>
      </c>
      <c r="E484" s="29" t="s">
        <v>6</v>
      </c>
      <c r="F484" s="35">
        <f>SUM(G484:I484)</f>
        <v>0</v>
      </c>
      <c r="G484" s="36"/>
      <c r="H484" s="36"/>
      <c r="I484" s="58"/>
    </row>
    <row r="485" spans="1:9" s="30" customFormat="1" ht="18.75" hidden="1">
      <c r="A485" s="57" t="s">
        <v>122</v>
      </c>
      <c r="B485" s="28" t="s">
        <v>15</v>
      </c>
      <c r="C485" s="29" t="s">
        <v>5</v>
      </c>
      <c r="D485" s="29" t="s">
        <v>282</v>
      </c>
      <c r="E485" s="29" t="s">
        <v>21</v>
      </c>
      <c r="F485" s="35">
        <f>SUM(G485:I485)</f>
        <v>0</v>
      </c>
      <c r="G485" s="36"/>
      <c r="H485" s="36"/>
      <c r="I485" s="58"/>
    </row>
    <row r="486" spans="1:9" s="15" customFormat="1" ht="18.75">
      <c r="A486" s="53" t="s">
        <v>135</v>
      </c>
      <c r="B486" s="13" t="s">
        <v>15</v>
      </c>
      <c r="C486" s="14" t="s">
        <v>7</v>
      </c>
      <c r="D486" s="14"/>
      <c r="E486" s="14"/>
      <c r="F486" s="43">
        <f aca="true" t="shared" si="46" ref="F486:I491">F487</f>
        <v>11492</v>
      </c>
      <c r="G486" s="43">
        <f t="shared" si="46"/>
        <v>0</v>
      </c>
      <c r="H486" s="43">
        <f t="shared" si="46"/>
        <v>0</v>
      </c>
      <c r="I486" s="54">
        <f t="shared" si="46"/>
        <v>11492</v>
      </c>
    </row>
    <row r="487" spans="1:9" s="15" customFormat="1" ht="19.5" customHeight="1">
      <c r="A487" s="53" t="s">
        <v>133</v>
      </c>
      <c r="B487" s="13" t="s">
        <v>15</v>
      </c>
      <c r="C487" s="14" t="s">
        <v>7</v>
      </c>
      <c r="D487" s="14" t="s">
        <v>231</v>
      </c>
      <c r="E487" s="14"/>
      <c r="F487" s="43">
        <f>F488</f>
        <v>11492</v>
      </c>
      <c r="G487" s="43">
        <f t="shared" si="46"/>
        <v>0</v>
      </c>
      <c r="H487" s="43">
        <f t="shared" si="46"/>
        <v>0</v>
      </c>
      <c r="I487" s="54">
        <f t="shared" si="46"/>
        <v>11492</v>
      </c>
    </row>
    <row r="488" spans="1:9" s="5" customFormat="1" ht="81" customHeight="1">
      <c r="A488" s="55" t="s">
        <v>169</v>
      </c>
      <c r="B488" s="4" t="s">
        <v>15</v>
      </c>
      <c r="C488" s="7" t="s">
        <v>7</v>
      </c>
      <c r="D488" s="7" t="s">
        <v>321</v>
      </c>
      <c r="E488" s="7"/>
      <c r="F488" s="42">
        <f>F489+F491</f>
        <v>11492</v>
      </c>
      <c r="G488" s="42">
        <f>G489+G491</f>
        <v>0</v>
      </c>
      <c r="H488" s="42">
        <f>H489+H491</f>
        <v>0</v>
      </c>
      <c r="I488" s="56">
        <f>I489+I491</f>
        <v>11492</v>
      </c>
    </row>
    <row r="489" spans="1:9" s="5" customFormat="1" ht="81" customHeight="1">
      <c r="A489" s="55" t="s">
        <v>342</v>
      </c>
      <c r="B489" s="4" t="s">
        <v>15</v>
      </c>
      <c r="C489" s="7" t="s">
        <v>7</v>
      </c>
      <c r="D489" s="7" t="s">
        <v>318</v>
      </c>
      <c r="E489" s="7"/>
      <c r="F489" s="42">
        <f>F490</f>
        <v>11492</v>
      </c>
      <c r="G489" s="42">
        <f t="shared" si="46"/>
        <v>0</v>
      </c>
      <c r="H489" s="42">
        <f t="shared" si="46"/>
        <v>0</v>
      </c>
      <c r="I489" s="56">
        <f t="shared" si="46"/>
        <v>11492</v>
      </c>
    </row>
    <row r="490" spans="1:9" s="30" customFormat="1" ht="18.75">
      <c r="A490" s="57" t="s">
        <v>121</v>
      </c>
      <c r="B490" s="40" t="s">
        <v>15</v>
      </c>
      <c r="C490" s="37" t="s">
        <v>7</v>
      </c>
      <c r="D490" s="37" t="s">
        <v>318</v>
      </c>
      <c r="E490" s="37" t="s">
        <v>6</v>
      </c>
      <c r="F490" s="35">
        <f>SUM(G490:I490)</f>
        <v>11492</v>
      </c>
      <c r="G490" s="36"/>
      <c r="H490" s="36"/>
      <c r="I490" s="58">
        <v>11492</v>
      </c>
    </row>
    <row r="491" spans="1:9" s="5" customFormat="1" ht="112.5" hidden="1">
      <c r="A491" s="55" t="s">
        <v>388</v>
      </c>
      <c r="B491" s="4" t="s">
        <v>15</v>
      </c>
      <c r="C491" s="7" t="s">
        <v>7</v>
      </c>
      <c r="D491" s="7" t="s">
        <v>387</v>
      </c>
      <c r="E491" s="7"/>
      <c r="F491" s="42">
        <f>F492</f>
        <v>0</v>
      </c>
      <c r="G491" s="42">
        <f t="shared" si="46"/>
        <v>0</v>
      </c>
      <c r="H491" s="42">
        <f t="shared" si="46"/>
        <v>0</v>
      </c>
      <c r="I491" s="56">
        <f t="shared" si="46"/>
        <v>0</v>
      </c>
    </row>
    <row r="492" spans="1:9" s="5" customFormat="1" ht="18.75" hidden="1">
      <c r="A492" s="57" t="s">
        <v>121</v>
      </c>
      <c r="B492" s="40" t="s">
        <v>15</v>
      </c>
      <c r="C492" s="37" t="s">
        <v>7</v>
      </c>
      <c r="D492" s="37" t="s">
        <v>387</v>
      </c>
      <c r="E492" s="37" t="s">
        <v>6</v>
      </c>
      <c r="F492" s="35">
        <f>SUM(G492:I492)</f>
        <v>0</v>
      </c>
      <c r="G492" s="36"/>
      <c r="H492" s="36"/>
      <c r="I492" s="58"/>
    </row>
    <row r="493" spans="1:9" s="30" customFormat="1" ht="18.75" hidden="1">
      <c r="A493" s="57"/>
      <c r="B493" s="28"/>
      <c r="C493" s="29"/>
      <c r="D493" s="29"/>
      <c r="E493" s="29"/>
      <c r="F493" s="35"/>
      <c r="G493" s="36"/>
      <c r="H493" s="36"/>
      <c r="I493" s="58"/>
    </row>
    <row r="494" spans="1:9" s="15" customFormat="1" ht="24.75" customHeight="1" hidden="1">
      <c r="A494" s="53" t="s">
        <v>155</v>
      </c>
      <c r="B494" s="13" t="s">
        <v>15</v>
      </c>
      <c r="C494" s="14" t="s">
        <v>9</v>
      </c>
      <c r="D494" s="14"/>
      <c r="E494" s="14"/>
      <c r="F494" s="43">
        <f aca="true" t="shared" si="47" ref="F494:I496">F495</f>
        <v>0</v>
      </c>
      <c r="G494" s="43">
        <f t="shared" si="47"/>
        <v>0</v>
      </c>
      <c r="H494" s="43">
        <f t="shared" si="47"/>
        <v>0</v>
      </c>
      <c r="I494" s="54">
        <f t="shared" si="47"/>
        <v>0</v>
      </c>
    </row>
    <row r="495" spans="1:9" s="15" customFormat="1" ht="37.5" hidden="1">
      <c r="A495" s="53" t="s">
        <v>117</v>
      </c>
      <c r="B495" s="13" t="s">
        <v>15</v>
      </c>
      <c r="C495" s="14" t="s">
        <v>9</v>
      </c>
      <c r="D495" s="14" t="s">
        <v>281</v>
      </c>
      <c r="E495" s="14"/>
      <c r="F495" s="43">
        <f t="shared" si="47"/>
        <v>0</v>
      </c>
      <c r="G495" s="43">
        <f t="shared" si="47"/>
        <v>0</v>
      </c>
      <c r="H495" s="43">
        <f t="shared" si="47"/>
        <v>0</v>
      </c>
      <c r="I495" s="54">
        <f t="shared" si="47"/>
        <v>0</v>
      </c>
    </row>
    <row r="496" spans="1:9" s="5" customFormat="1" ht="39.75" customHeight="1" hidden="1">
      <c r="A496" s="55" t="s">
        <v>293</v>
      </c>
      <c r="B496" s="4" t="s">
        <v>15</v>
      </c>
      <c r="C496" s="7" t="s">
        <v>9</v>
      </c>
      <c r="D496" s="7" t="s">
        <v>283</v>
      </c>
      <c r="E496" s="7"/>
      <c r="F496" s="42">
        <f t="shared" si="47"/>
        <v>0</v>
      </c>
      <c r="G496" s="42">
        <f t="shared" si="47"/>
        <v>0</v>
      </c>
      <c r="H496" s="42">
        <f t="shared" si="47"/>
        <v>0</v>
      </c>
      <c r="I496" s="56">
        <f t="shared" si="47"/>
        <v>0</v>
      </c>
    </row>
    <row r="497" spans="1:9" s="30" customFormat="1" ht="18.75" hidden="1">
      <c r="A497" s="57" t="s">
        <v>126</v>
      </c>
      <c r="B497" s="28" t="s">
        <v>15</v>
      </c>
      <c r="C497" s="29" t="s">
        <v>9</v>
      </c>
      <c r="D497" s="29" t="s">
        <v>283</v>
      </c>
      <c r="E497" s="29" t="s">
        <v>27</v>
      </c>
      <c r="F497" s="35">
        <f>SUM(G497:I497)</f>
        <v>0</v>
      </c>
      <c r="G497" s="36"/>
      <c r="H497" s="36"/>
      <c r="I497" s="58"/>
    </row>
    <row r="498" spans="1:9" s="15" customFormat="1" ht="19.5" thickBot="1">
      <c r="A498" s="73" t="s">
        <v>16</v>
      </c>
      <c r="B498" s="74"/>
      <c r="C498" s="75"/>
      <c r="D498" s="75"/>
      <c r="E498" s="75"/>
      <c r="F498" s="76">
        <f>SUM(F10,F75,F110,F146,F231,F236,F314,F364,F465)</f>
        <v>1246606.9999999998</v>
      </c>
      <c r="G498" s="76">
        <f>SUM(G10,G75,G110,G146,G231,G236,G314,G364,G465)</f>
        <v>912076.0000000001</v>
      </c>
      <c r="H498" s="76">
        <f>SUM(H10,H75,H110,H146,H231,H236,H314,H364,H465)</f>
        <v>88623</v>
      </c>
      <c r="I498" s="77">
        <f>SUM(I10,I75,I110,I146,I231,I236,I314,I364,I465)</f>
        <v>245908</v>
      </c>
    </row>
    <row r="499" spans="1:5" s="6" customFormat="1" ht="18.75">
      <c r="A499" s="24"/>
      <c r="B499" s="18"/>
      <c r="C499" s="19"/>
      <c r="D499" s="19"/>
      <c r="E499" s="19"/>
    </row>
    <row r="500" spans="1:5" s="5" customFormat="1" ht="18.75">
      <c r="A500" s="25"/>
      <c r="B500" s="21"/>
      <c r="C500" s="22"/>
      <c r="D500" s="22"/>
      <c r="E500" s="22"/>
    </row>
    <row r="501" spans="1:2" s="5" customFormat="1" ht="18.75">
      <c r="A501" s="26"/>
      <c r="B501" s="20"/>
    </row>
    <row r="502" spans="1:2" s="5" customFormat="1" ht="18.75">
      <c r="A502" s="26"/>
      <c r="B502" s="20"/>
    </row>
    <row r="503" spans="1:2" s="5" customFormat="1" ht="18.75">
      <c r="A503" s="26"/>
      <c r="B503" s="20"/>
    </row>
    <row r="504" spans="1:2" s="5" customFormat="1" ht="18.75">
      <c r="A504" s="26"/>
      <c r="B504" s="20"/>
    </row>
    <row r="505" spans="1:5" s="5" customFormat="1" ht="18.75">
      <c r="A505" s="25"/>
      <c r="B505" s="21"/>
      <c r="C505" s="22"/>
      <c r="D505" s="22"/>
      <c r="E505" s="22"/>
    </row>
    <row r="506" spans="1:5" s="5" customFormat="1" ht="18.75">
      <c r="A506" s="25"/>
      <c r="B506" s="21"/>
      <c r="C506" s="22"/>
      <c r="D506" s="22"/>
      <c r="E506" s="22"/>
    </row>
    <row r="507" spans="1:5" s="5" customFormat="1" ht="18.75">
      <c r="A507" s="25"/>
      <c r="B507" s="21"/>
      <c r="C507" s="22"/>
      <c r="D507" s="22"/>
      <c r="E507" s="22"/>
    </row>
    <row r="508" spans="1:5" s="5" customFormat="1" ht="18.75">
      <c r="A508" s="25"/>
      <c r="B508" s="21"/>
      <c r="C508" s="22"/>
      <c r="D508" s="22"/>
      <c r="E508" s="22"/>
    </row>
    <row r="509" spans="1:5" s="5" customFormat="1" ht="18.75">
      <c r="A509" s="25"/>
      <c r="B509" s="21"/>
      <c r="C509" s="22"/>
      <c r="D509" s="22"/>
      <c r="E509" s="22"/>
    </row>
    <row r="510" spans="1:5" s="5" customFormat="1" ht="18.75">
      <c r="A510" s="25"/>
      <c r="B510" s="21"/>
      <c r="C510" s="22"/>
      <c r="D510" s="22"/>
      <c r="E510" s="22"/>
    </row>
    <row r="511" spans="1:5" s="5" customFormat="1" ht="18.75">
      <c r="A511" s="25"/>
      <c r="B511" s="21"/>
      <c r="C511" s="22"/>
      <c r="D511" s="22"/>
      <c r="E511" s="22"/>
    </row>
    <row r="512" spans="1:5" s="5" customFormat="1" ht="18.75">
      <c r="A512" s="25"/>
      <c r="B512" s="21"/>
      <c r="C512" s="22"/>
      <c r="D512" s="22"/>
      <c r="E512" s="22"/>
    </row>
    <row r="513" spans="1:5" s="5" customFormat="1" ht="18.75">
      <c r="A513" s="25"/>
      <c r="B513" s="21"/>
      <c r="C513" s="22"/>
      <c r="D513" s="22"/>
      <c r="E513" s="22"/>
    </row>
    <row r="514" spans="1:5" s="5" customFormat="1" ht="18.75">
      <c r="A514" s="25"/>
      <c r="B514" s="21"/>
      <c r="C514" s="22"/>
      <c r="D514" s="22"/>
      <c r="E514" s="22"/>
    </row>
    <row r="515" spans="1:5" s="5" customFormat="1" ht="18.75">
      <c r="A515" s="25"/>
      <c r="B515" s="21"/>
      <c r="C515" s="22"/>
      <c r="D515" s="22"/>
      <c r="E515" s="22"/>
    </row>
    <row r="516" spans="1:5" s="5" customFormat="1" ht="18.75">
      <c r="A516" s="25"/>
      <c r="B516" s="21"/>
      <c r="C516" s="22"/>
      <c r="D516" s="22"/>
      <c r="E516" s="22"/>
    </row>
    <row r="517" spans="1:5" s="5" customFormat="1" ht="18.75">
      <c r="A517" s="25"/>
      <c r="B517" s="21"/>
      <c r="C517" s="22"/>
      <c r="D517" s="22"/>
      <c r="E517" s="22"/>
    </row>
    <row r="518" spans="1:5" s="5" customFormat="1" ht="18.75">
      <c r="A518" s="25"/>
      <c r="B518" s="21"/>
      <c r="C518" s="22"/>
      <c r="D518" s="22"/>
      <c r="E518" s="22"/>
    </row>
    <row r="519" spans="1:5" s="5" customFormat="1" ht="18.75">
      <c r="A519" s="25"/>
      <c r="B519" s="21"/>
      <c r="C519" s="22"/>
      <c r="D519" s="22"/>
      <c r="E519" s="22"/>
    </row>
    <row r="520" spans="1:5" s="5" customFormat="1" ht="18.75">
      <c r="A520" s="25"/>
      <c r="B520" s="21"/>
      <c r="C520" s="22"/>
      <c r="D520" s="22"/>
      <c r="E520" s="22"/>
    </row>
    <row r="521" spans="1:5" s="5" customFormat="1" ht="18.75">
      <c r="A521" s="25"/>
      <c r="B521" s="21"/>
      <c r="C521" s="22"/>
      <c r="D521" s="22"/>
      <c r="E521" s="22"/>
    </row>
    <row r="522" spans="1:5" s="5" customFormat="1" ht="18.75">
      <c r="A522" s="25"/>
      <c r="B522" s="21"/>
      <c r="C522" s="22"/>
      <c r="D522" s="22"/>
      <c r="E522" s="22"/>
    </row>
    <row r="523" spans="1:5" s="5" customFormat="1" ht="18.75">
      <c r="A523" s="25"/>
      <c r="B523" s="21"/>
      <c r="C523" s="22"/>
      <c r="D523" s="22"/>
      <c r="E523" s="22"/>
    </row>
    <row r="524" spans="1:5" s="5" customFormat="1" ht="18.75">
      <c r="A524" s="25"/>
      <c r="B524" s="21"/>
      <c r="C524" s="22"/>
      <c r="D524" s="22"/>
      <c r="E524" s="22"/>
    </row>
    <row r="525" spans="1:5" s="5" customFormat="1" ht="18.75">
      <c r="A525" s="25"/>
      <c r="B525" s="21"/>
      <c r="C525" s="22"/>
      <c r="D525" s="22"/>
      <c r="E525" s="22"/>
    </row>
    <row r="526" spans="1:5" s="5" customFormat="1" ht="18.75">
      <c r="A526" s="25"/>
      <c r="B526" s="21"/>
      <c r="C526" s="22"/>
      <c r="D526" s="22"/>
      <c r="E526" s="22"/>
    </row>
    <row r="527" spans="1:5" s="5" customFormat="1" ht="18.75">
      <c r="A527" s="25"/>
      <c r="B527" s="21"/>
      <c r="C527" s="22"/>
      <c r="D527" s="22"/>
      <c r="E527" s="22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7"/>
      <c r="B540" s="21"/>
      <c r="C540" s="22"/>
      <c r="D540" s="22"/>
      <c r="E540" s="22"/>
    </row>
    <row r="541" spans="1:5" s="5" customFormat="1" ht="18.75">
      <c r="A541" s="27"/>
      <c r="B541" s="21"/>
      <c r="C541" s="22"/>
      <c r="D541" s="22"/>
      <c r="E541" s="22"/>
    </row>
    <row r="542" spans="1:5" s="5" customFormat="1" ht="18.75">
      <c r="A542" s="27"/>
      <c r="B542" s="21"/>
      <c r="C542" s="22"/>
      <c r="D542" s="22"/>
      <c r="E542" s="22"/>
    </row>
    <row r="543" spans="1:5" s="5" customFormat="1" ht="18.75">
      <c r="A543" s="27"/>
      <c r="B543" s="21"/>
      <c r="C543" s="22"/>
      <c r="D543" s="22"/>
      <c r="E543" s="22"/>
    </row>
    <row r="544" spans="1:5" s="5" customFormat="1" ht="18.75">
      <c r="A544" s="27"/>
      <c r="B544" s="21"/>
      <c r="C544" s="22"/>
      <c r="D544" s="22"/>
      <c r="E544" s="22"/>
    </row>
    <row r="545" spans="1:5" s="5" customFormat="1" ht="18.75">
      <c r="A545" s="27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5"/>
      <c r="B563" s="21"/>
      <c r="C563" s="22"/>
      <c r="D563" s="22"/>
      <c r="E563" s="22"/>
    </row>
    <row r="564" spans="1:5" s="5" customFormat="1" ht="18.75">
      <c r="A564" s="25"/>
      <c r="B564" s="21"/>
      <c r="C564" s="22"/>
      <c r="D564" s="22"/>
      <c r="E564" s="22"/>
    </row>
    <row r="565" spans="1:5" s="5" customFormat="1" ht="18.75">
      <c r="A565" s="25"/>
      <c r="B565" s="21"/>
      <c r="C565" s="22"/>
      <c r="D565" s="22"/>
      <c r="E565" s="22"/>
    </row>
    <row r="566" spans="1:5" s="5" customFormat="1" ht="18.75">
      <c r="A566" s="25"/>
      <c r="B566" s="21"/>
      <c r="C566" s="22"/>
      <c r="D566" s="22"/>
      <c r="E566" s="22"/>
    </row>
    <row r="567" spans="1:5" s="5" customFormat="1" ht="18.75">
      <c r="A567" s="25"/>
      <c r="B567" s="21"/>
      <c r="C567" s="22"/>
      <c r="D567" s="22"/>
      <c r="E567" s="22"/>
    </row>
    <row r="568" spans="1:5" s="5" customFormat="1" ht="18.75">
      <c r="A568" s="25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  <row r="672" spans="1:5" s="5" customFormat="1" ht="18.75">
      <c r="A672" s="25"/>
      <c r="B672" s="21"/>
      <c r="C672" s="22"/>
      <c r="D672" s="22"/>
      <c r="E672" s="22"/>
    </row>
    <row r="673" spans="1:5" s="5" customFormat="1" ht="18.75">
      <c r="A673" s="25"/>
      <c r="B673" s="21"/>
      <c r="C673" s="22"/>
      <c r="D673" s="22"/>
      <c r="E673" s="22"/>
    </row>
    <row r="674" spans="1:5" s="5" customFormat="1" ht="18.75">
      <c r="A674" s="25"/>
      <c r="B674" s="21"/>
      <c r="C674" s="22"/>
      <c r="D674" s="22"/>
      <c r="E674" s="22"/>
    </row>
    <row r="675" spans="1:5" s="5" customFormat="1" ht="18.75">
      <c r="A675" s="25"/>
      <c r="B675" s="21"/>
      <c r="C675" s="22"/>
      <c r="D675" s="22"/>
      <c r="E675" s="22"/>
    </row>
    <row r="676" spans="1:5" s="5" customFormat="1" ht="18.75">
      <c r="A676" s="25"/>
      <c r="B676" s="21"/>
      <c r="C676" s="22"/>
      <c r="D676" s="22"/>
      <c r="E676" s="22"/>
    </row>
    <row r="677" spans="1:5" s="5" customFormat="1" ht="18.75">
      <c r="A677" s="25"/>
      <c r="B677" s="21"/>
      <c r="C677" s="22"/>
      <c r="D677" s="22"/>
      <c r="E677" s="22"/>
    </row>
    <row r="678" spans="1:5" s="5" customFormat="1" ht="18.75">
      <c r="A678" s="25"/>
      <c r="B678" s="21"/>
      <c r="C678" s="22"/>
      <c r="D678" s="22"/>
      <c r="E678" s="22"/>
    </row>
    <row r="679" spans="1:5" s="5" customFormat="1" ht="18.75">
      <c r="A679" s="25"/>
      <c r="B679" s="21"/>
      <c r="C679" s="22"/>
      <c r="D679" s="22"/>
      <c r="E679" s="22"/>
    </row>
    <row r="680" spans="1:5" s="5" customFormat="1" ht="18.75">
      <c r="A680" s="25"/>
      <c r="B680" s="21"/>
      <c r="C680" s="22"/>
      <c r="D680" s="22"/>
      <c r="E680" s="22"/>
    </row>
    <row r="681" spans="1:5" s="5" customFormat="1" ht="18.75">
      <c r="A681" s="25"/>
      <c r="B681" s="21"/>
      <c r="C681" s="22"/>
      <c r="D681" s="22"/>
      <c r="E681" s="22"/>
    </row>
    <row r="682" spans="1:5" s="5" customFormat="1" ht="18.75">
      <c r="A682" s="25"/>
      <c r="B682" s="21"/>
      <c r="C682" s="22"/>
      <c r="D682" s="22"/>
      <c r="E682" s="22"/>
    </row>
    <row r="683" spans="1:5" s="5" customFormat="1" ht="18.75">
      <c r="A683" s="25"/>
      <c r="B683" s="21"/>
      <c r="C683" s="22"/>
      <c r="D683" s="22"/>
      <c r="E683" s="22"/>
    </row>
    <row r="684" spans="1:5" s="5" customFormat="1" ht="18.75">
      <c r="A684" s="25"/>
      <c r="B684" s="21"/>
      <c r="C684" s="22"/>
      <c r="D684" s="22"/>
      <c r="E684" s="22"/>
    </row>
    <row r="685" spans="1:5" s="5" customFormat="1" ht="18.75">
      <c r="A685" s="25"/>
      <c r="B685" s="21"/>
      <c r="C685" s="22"/>
      <c r="D685" s="22"/>
      <c r="E685" s="22"/>
    </row>
    <row r="686" spans="1:5" s="5" customFormat="1" ht="18.75">
      <c r="A686" s="25"/>
      <c r="B686" s="21"/>
      <c r="C686" s="22"/>
      <c r="D686" s="22"/>
      <c r="E686" s="22"/>
    </row>
    <row r="687" spans="1:5" s="5" customFormat="1" ht="18.75">
      <c r="A687" s="25"/>
      <c r="B687" s="21"/>
      <c r="C687" s="22"/>
      <c r="D687" s="22"/>
      <c r="E687" s="22"/>
    </row>
    <row r="688" spans="1:5" s="5" customFormat="1" ht="18.75">
      <c r="A688" s="25"/>
      <c r="B688" s="21"/>
      <c r="C688" s="22"/>
      <c r="D688" s="22"/>
      <c r="E688" s="22"/>
    </row>
    <row r="689" spans="1:5" s="5" customFormat="1" ht="18.75">
      <c r="A689" s="25"/>
      <c r="B689" s="21"/>
      <c r="C689" s="22"/>
      <c r="D689" s="22"/>
      <c r="E689" s="22"/>
    </row>
    <row r="690" spans="1:5" s="5" customFormat="1" ht="18.75">
      <c r="A690" s="25"/>
      <c r="B690" s="21"/>
      <c r="C690" s="22"/>
      <c r="D690" s="22"/>
      <c r="E690" s="22"/>
    </row>
    <row r="691" spans="1:5" s="5" customFormat="1" ht="18.75">
      <c r="A691" s="25"/>
      <c r="B691" s="21"/>
      <c r="C691" s="22"/>
      <c r="D691" s="22"/>
      <c r="E691" s="22"/>
    </row>
    <row r="692" spans="1:5" s="5" customFormat="1" ht="18.75">
      <c r="A692" s="25"/>
      <c r="B692" s="21"/>
      <c r="C692" s="22"/>
      <c r="D692" s="22"/>
      <c r="E692" s="22"/>
    </row>
    <row r="693" spans="1:5" s="5" customFormat="1" ht="18.75">
      <c r="A693" s="25"/>
      <c r="B693" s="21"/>
      <c r="C693" s="22"/>
      <c r="D693" s="22"/>
      <c r="E693" s="22"/>
    </row>
    <row r="694" spans="1:5" s="5" customFormat="1" ht="18.75">
      <c r="A694" s="25"/>
      <c r="B694" s="21"/>
      <c r="C694" s="22"/>
      <c r="D694" s="22"/>
      <c r="E694" s="22"/>
    </row>
    <row r="695" spans="1:5" s="5" customFormat="1" ht="18.75">
      <c r="A695" s="25"/>
      <c r="B695" s="21"/>
      <c r="C695" s="22"/>
      <c r="D695" s="22"/>
      <c r="E695" s="22"/>
    </row>
    <row r="696" spans="1:5" s="5" customFormat="1" ht="18.75">
      <c r="A696" s="25"/>
      <c r="B696" s="21"/>
      <c r="C696" s="22"/>
      <c r="D696" s="22"/>
      <c r="E696" s="22"/>
    </row>
    <row r="697" spans="1:5" s="5" customFormat="1" ht="18.75">
      <c r="A697" s="25"/>
      <c r="B697" s="21"/>
      <c r="C697" s="22"/>
      <c r="D697" s="22"/>
      <c r="E697" s="22"/>
    </row>
    <row r="698" spans="1:5" s="5" customFormat="1" ht="18.75">
      <c r="A698" s="25"/>
      <c r="B698" s="21"/>
      <c r="C698" s="22"/>
      <c r="D698" s="22"/>
      <c r="E698" s="22"/>
    </row>
    <row r="699" spans="1:5" s="5" customFormat="1" ht="18.75">
      <c r="A699" s="25"/>
      <c r="B699" s="21"/>
      <c r="C699" s="22"/>
      <c r="D699" s="22"/>
      <c r="E699" s="22"/>
    </row>
    <row r="700" spans="1:5" s="5" customFormat="1" ht="18.75">
      <c r="A700" s="25"/>
      <c r="B700" s="21"/>
      <c r="C700" s="22"/>
      <c r="D700" s="22"/>
      <c r="E700" s="22"/>
    </row>
    <row r="701" spans="1:5" s="5" customFormat="1" ht="18.75">
      <c r="A701" s="25"/>
      <c r="B701" s="21"/>
      <c r="C701" s="22"/>
      <c r="D701" s="22"/>
      <c r="E701" s="22"/>
    </row>
    <row r="702" spans="1:5" s="5" customFormat="1" ht="18.75">
      <c r="A702" s="25"/>
      <c r="B702" s="21"/>
      <c r="C702" s="22"/>
      <c r="D702" s="22"/>
      <c r="E702" s="22"/>
    </row>
  </sheetData>
  <mergeCells count="13">
    <mergeCell ref="G8:I8"/>
    <mergeCell ref="F3:I3"/>
    <mergeCell ref="B8:B9"/>
    <mergeCell ref="C8:C9"/>
    <mergeCell ref="D8:D9"/>
    <mergeCell ref="E8:E9"/>
    <mergeCell ref="F1:I1"/>
    <mergeCell ref="A6:I6"/>
    <mergeCell ref="A8:A9"/>
    <mergeCell ref="F2:I2"/>
    <mergeCell ref="F4:I4"/>
    <mergeCell ref="F5:I5"/>
    <mergeCell ref="F8:F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2010-02-01T11:47:36Z</cp:lastPrinted>
  <dcterms:created xsi:type="dcterms:W3CDTF">2005-09-22T03:30:54Z</dcterms:created>
  <dcterms:modified xsi:type="dcterms:W3CDTF">2010-02-01T11:51:20Z</dcterms:modified>
  <cp:category/>
  <cp:version/>
  <cp:contentType/>
  <cp:contentStatus/>
</cp:coreProperties>
</file>